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行政事業レビューシート!$AZ$1:$AZ$224</definedName>
    <definedName name="_xlnm._FilterDatabase" localSheetId="2" hidden="1">別紙2!$AZ$1:$AZ$10</definedName>
    <definedName name="_xlnm._FilterDatabase" localSheetId="3" hidden="1">別紙3!$AZ$1:$AZ$21</definedName>
    <definedName name="_xlnm.Print_Area" localSheetId="2">別紙2!$A$1:$AX$10</definedName>
    <definedName name="_xlnm.Print_Area" localSheetId="3">別紙3!$A$1:$AX$21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15" i="11" l="1"/>
  <c r="AD19" i="11" l="1"/>
  <c r="W19" i="11"/>
  <c r="P19" i="11"/>
  <c r="AK15" i="11"/>
  <c r="AK13" i="11"/>
  <c r="AD13" i="11"/>
  <c r="W15" i="11"/>
  <c r="W13" i="11"/>
  <c r="P15" i="11"/>
  <c r="P13" i="11" l="1"/>
  <c r="N114" i="11" l="1"/>
  <c r="AY40" i="11" l="1"/>
  <c r="AY45" i="11" s="1"/>
  <c r="AY190" i="11"/>
  <c r="AY186" i="11"/>
  <c r="AY189" i="11" s="1"/>
  <c r="AY182" i="11"/>
  <c r="AY181" i="11"/>
  <c r="AY180" i="11"/>
  <c r="AY179" i="11"/>
  <c r="AY178" i="11"/>
  <c r="AY177" i="11"/>
  <c r="AY162" i="11"/>
  <c r="AY158" i="11"/>
  <c r="AY161" i="11" s="1"/>
  <c r="AY159" i="11" l="1"/>
  <c r="AY164" i="11"/>
  <c r="AY160" i="11"/>
  <c r="AY188" i="11"/>
  <c r="AY187" i="11"/>
  <c r="AY44" i="11"/>
  <c r="AY42" i="11"/>
  <c r="AY46" i="11"/>
  <c r="AY43" i="11"/>
  <c r="AY41" i="11"/>
  <c r="AY163" i="11"/>
  <c r="AY48" i="11"/>
  <c r="AY49" i="11" s="1"/>
  <c r="AY47" i="11"/>
  <c r="AY51" i="11"/>
  <c r="AY53" i="11" s="1"/>
  <c r="AY50" i="11" l="1"/>
  <c r="AY52" i="11"/>
  <c r="AY54" i="11" l="1"/>
  <c r="AY60" i="11" s="1"/>
  <c r="AY57" i="11" l="1"/>
  <c r="AY58" i="11"/>
  <c r="AY55" i="11"/>
  <c r="AY59" i="11"/>
  <c r="AY56" i="11"/>
  <c r="AW113" i="11" l="1"/>
  <c r="AT113" i="11"/>
  <c r="AQ113" i="11"/>
  <c r="AL113" i="11"/>
  <c r="AI113" i="11"/>
  <c r="AF113" i="11"/>
  <c r="Z113" i="11"/>
  <c r="W113" i="11"/>
  <c r="T113" i="11"/>
  <c r="N113" i="11"/>
  <c r="AW112" i="11"/>
  <c r="AT112" i="11"/>
  <c r="AQ112" i="11"/>
  <c r="AL112" i="11"/>
  <c r="AI112" i="11"/>
  <c r="AF112" i="11"/>
  <c r="Z112" i="11"/>
  <c r="W112" i="11"/>
  <c r="T112" i="11"/>
  <c r="N112" i="11"/>
  <c r="K112" i="11"/>
  <c r="H112" i="11"/>
  <c r="AY223" i="11" l="1"/>
  <c r="AY219" i="11"/>
  <c r="AY221" i="11" s="1"/>
  <c r="AY215" i="11"/>
  <c r="AY218" i="11" s="1"/>
  <c r="AY211" i="11"/>
  <c r="AY213" i="11" s="1"/>
  <c r="AY207" i="11"/>
  <c r="AY210" i="11" s="1"/>
  <c r="AY203" i="11"/>
  <c r="AY205" i="11" s="1"/>
  <c r="AY199" i="11"/>
  <c r="AY202" i="11" s="1"/>
  <c r="AY198" i="11"/>
  <c r="AY197" i="11"/>
  <c r="AY196" i="11"/>
  <c r="AY195" i="11"/>
  <c r="AY194" i="11"/>
  <c r="AY193" i="11"/>
  <c r="AY192" i="11"/>
  <c r="AY191" i="11"/>
  <c r="AY185" i="11"/>
  <c r="AY184" i="11"/>
  <c r="AY183" i="11"/>
  <c r="AY170" i="11"/>
  <c r="AU169" i="11"/>
  <c r="Y169" i="11"/>
  <c r="AY166" i="11"/>
  <c r="AU165" i="11"/>
  <c r="Y165" i="11"/>
  <c r="AY165" i="11"/>
  <c r="AU161" i="11"/>
  <c r="Y161" i="11"/>
  <c r="AU157" i="11"/>
  <c r="Y157" i="11"/>
  <c r="W25" i="11"/>
  <c r="P25" i="11"/>
  <c r="AD21" i="11"/>
  <c r="W21" i="11"/>
  <c r="P21" i="11"/>
  <c r="AR18" i="11"/>
  <c r="AK18" i="11"/>
  <c r="AD18" i="11"/>
  <c r="AD20" i="11" s="1"/>
  <c r="W18" i="11"/>
  <c r="W20" i="11" s="1"/>
  <c r="P18" i="11"/>
  <c r="P20" i="11" s="1"/>
  <c r="AV2" i="11"/>
  <c r="AY206" i="11" l="1"/>
  <c r="AY214" i="11"/>
  <c r="AY222" i="11"/>
  <c r="AY204" i="11"/>
  <c r="AY212" i="11"/>
  <c r="AY220" i="11"/>
  <c r="AY168" i="11"/>
  <c r="AY169" i="11"/>
  <c r="AY201" i="11"/>
  <c r="AY209" i="11"/>
  <c r="AY217" i="11"/>
  <c r="AY167" i="11"/>
  <c r="AY200" i="11"/>
  <c r="AY208" i="11"/>
  <c r="AY216" i="11"/>
  <c r="AY21" i="7" l="1"/>
  <c r="AY20" i="7"/>
  <c r="AY19" i="7"/>
  <c r="AY18" i="7"/>
  <c r="AY17" i="7"/>
  <c r="AY16" i="7"/>
  <c r="AY15" i="7"/>
  <c r="AY14" i="7"/>
  <c r="AY13" i="7"/>
  <c r="AY9" i="7"/>
  <c r="AY10" i="7" s="1"/>
  <c r="AY11" i="7" l="1"/>
  <c r="AY12" i="7" l="1"/>
  <c r="AY5" i="7"/>
  <c r="AY6" i="7" s="1"/>
  <c r="AY2" i="7"/>
  <c r="AY4" i="7" s="1"/>
  <c r="AY6" i="6"/>
  <c r="AY8" i="6" s="1"/>
  <c r="AY2" i="6"/>
  <c r="AY7" i="6" l="1"/>
  <c r="AY9" i="6"/>
  <c r="AY3" i="7"/>
  <c r="AY7" i="7"/>
  <c r="AY8" i="7"/>
  <c r="AY4" i="6"/>
  <c r="AY3" i="6"/>
  <c r="AY5" i="6"/>
  <c r="C12" i="4" l="1"/>
  <c r="C23" i="4" l="1"/>
  <c r="AU9" i="6" l="1"/>
  <c r="Y9" i="6"/>
  <c r="Y5"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5"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<sst xmlns="http://schemas.openxmlformats.org/spreadsheetml/2006/main" count="1226" uniqueCount="729">
  <si>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</si>
  <si>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</si>
  <si>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</si>
  <si>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</si>
  <si>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</si>
  <si>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</si>
  <si>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</si>
  <si>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</si>
  <si>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</si>
  <si>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</si>
  <si>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</si>
  <si>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</si>
  <si>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</si>
  <si>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</si>
  <si>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</si>
  <si>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</si>
  <si>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</si>
  <si>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</si>
  <si>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</si>
  <si>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</si>
  <si>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</si>
  <si>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</si>
  <si>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</si>
  <si>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</si>
  <si>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</si>
  <si>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</si>
  <si>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</si>
  <si>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</si>
  <si>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</si>
  <si>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</si>
  <si>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</si>
  <si>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</si>
  <si>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</si>
  <si>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</si>
  <si>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</si>
  <si>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</si>
  <si>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</si>
  <si>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</si>
  <si>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</si>
  <si>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</si>
  <si>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</si>
  <si>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</si>
  <si>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</si>
  <si>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</si>
  <si>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</si>
  <si>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</si>
  <si>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</si>
  <si>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</si>
  <si>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</si>
  <si>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</si>
  <si>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</si>
  <si>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</si>
  <si>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</si>
  <si>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</si>
  <si>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</si>
  <si>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</si>
  <si>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</si>
  <si>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</si>
  <si>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</si>
  <si>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</si>
  <si>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</si>
  <si>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</si>
  <si>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</si>
  <si>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</si>
  <si>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</si>
  <si>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</si>
  <si>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</si>
  <si>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</si>
  <si>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</si>
  <si>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</si>
  <si>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</si>
  <si>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</si>
  <si>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</si>
  <si>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</si>
  <si>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</si>
  <si>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</si>
  <si>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</si>
  <si>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</si>
  <si>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</si>
  <si>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</si>
  <si>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</si>
  <si>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</si>
  <si>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</si>
  <si>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</si>
  <si>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</si>
  <si>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</si>
  <si>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</si>
  <si>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</si>
  <si>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</si>
  <si>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</si>
  <si>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</si>
  <si>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</si>
  <si>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</si>
  <si>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</si>
  <si>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</si>
  <si>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</si>
  <si>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</si>
  <si>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</si>
  <si>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</si>
  <si>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</si>
  <si>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</si>
  <si>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</si>
  <si>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</si>
  <si>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</si>
  <si>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</si>
  <si>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</si>
  <si>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</si>
  <si>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</si>
  <si>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</si>
  <si>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</si>
  <si>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</si>
  <si>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</si>
  <si>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</si>
  <si>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</si>
  <si>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</si>
  <si>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</si>
  <si>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</si>
  <si>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</si>
  <si>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</si>
  <si>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</si>
  <si>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</si>
  <si>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</si>
  <si>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</si>
  <si>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</si>
  <si>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</si>
  <si>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</si>
  <si>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</si>
  <si>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</si>
  <si>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</si>
  <si>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</si>
  <si>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</si>
  <si>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</si>
  <si>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</si>
  <si>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</si>
  <si>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</si>
  <si>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</si>
  <si>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</si>
  <si>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</si>
  <si>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</si>
  <si>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</si>
  <si>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</si>
  <si>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</si>
  <si>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</si>
  <si>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</si>
  <si>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</si>
  <si>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</si>
  <si>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</si>
  <si>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</si>
  <si>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</si>
  <si>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</si>
  <si>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</si>
  <si>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</si>
  <si>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</si>
  <si>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</si>
  <si>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</si>
  <si>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</si>
  <si>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</si>
  <si>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</si>
  <si>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</si>
  <si>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</si>
  <si>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</si>
  <si>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</si>
  <si>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</si>
  <si>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</si>
  <si>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</si>
  <si>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</si>
  <si>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</si>
  <si>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</si>
  <si>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</si>
  <si>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</si>
  <si>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K</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</si>
  <si>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</si>
  <si>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</si>
  <si>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</si>
  <si>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</si>
  <si>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</si>
  <si>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</si>
  <si>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</si>
  <si>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</si>
  <si>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</si>
  <si>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</si>
  <si>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</si>
  <si>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</si>
  <si>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</si>
  <si>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</si>
  <si>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</si>
  <si>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</si>
  <si>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</si>
  <si>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</si>
  <si>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</si>
  <si>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</si>
  <si>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</si>
  <si>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</si>
  <si>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</si>
  <si>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</si>
  <si>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</si>
  <si>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</si>
  <si>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</si>
  <si>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</si>
  <si>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</si>
  <si>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</si>
  <si>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</si>
  <si>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</si>
  <si>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</si>
  <si>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</si>
  <si>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</si>
  <si>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</si>
  <si>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</si>
  <si>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</si>
  <si>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</si>
  <si>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</si>
  <si>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</si>
  <si>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</si>
  <si>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</si>
  <si>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</si>
  <si>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</si>
  <si>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</si>
  <si>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</si>
  <si>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</si>
  <si>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</si>
  <si>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</si>
  <si>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</si>
  <si>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</si>
  <si>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</si>
  <si>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</si>
  <si>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</si>
  <si>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</si>
  <si>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</si>
  <si>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</si>
  <si>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</si>
  <si>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</si>
  <si>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</si>
  <si>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</si>
  <si>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</si>
  <si>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</si>
  <si>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</si>
  <si>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</si>
  <si>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</si>
  <si>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</si>
  <si>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</si>
  <si>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</si>
  <si>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</si>
  <si>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</si>
  <si>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</si>
  <si>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</si>
  <si>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</si>
  <si>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</si>
  <si>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</si>
  <si>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</si>
  <si>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</si>
  <si>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</si>
  <si>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</si>
  <si>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</si>
  <si>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</si>
  <si>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</si>
  <si>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</si>
  <si>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</si>
  <si>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</si>
  <si>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</si>
  <si>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</si>
  <si>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</si>
  <si>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</si>
  <si>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</si>
  <si>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</si>
  <si>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</si>
  <si>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</si>
  <si>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</si>
  <si>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</si>
  <si>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</si>
  <si>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</si>
  <si>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</si>
  <si>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</si>
  <si>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</si>
  <si>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</si>
  <si>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</si>
  <si>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</si>
  <si>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</si>
  <si>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</si>
  <si>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</si>
  <si>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</si>
  <si>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</si>
  <si>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</si>
  <si>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</si>
  <si>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</si>
  <si>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</si>
  <si>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</si>
  <si>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</si>
  <si>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</si>
  <si>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</si>
  <si>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</si>
  <si>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</si>
  <si>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</si>
  <si>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</si>
  <si>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</si>
  <si>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</si>
  <si>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</si>
  <si>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</si>
  <si>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</si>
  <si>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</si>
  <si>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</si>
  <si>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</si>
  <si>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</si>
  <si>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</si>
  <si>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</si>
  <si>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</si>
  <si>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</si>
  <si>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</si>
  <si>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</si>
  <si>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</si>
  <si>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</si>
  <si>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</si>
  <si>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</si>
  <si>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</si>
  <si>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</si>
  <si>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</si>
  <si>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</si>
  <si>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</si>
  <si>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</si>
  <si>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</si>
  <si>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</si>
  <si>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</si>
  <si>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</si>
  <si>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</si>
  <si>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</si>
  <si>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</si>
  <si>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</si>
  <si>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</si>
  <si>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</si>
  <si>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</si>
  <si>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</si>
  <si>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</si>
  <si>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</si>
  <si>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</si>
  <si>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</si>
  <si>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</si>
  <si>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</si>
  <si>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</si>
  <si>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</si>
  <si>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</si>
  <si>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</si>
  <si>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</si>
  <si>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</si>
  <si>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</si>
  <si>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</si>
  <si>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</si>
  <si>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</si>
  <si>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</si>
  <si>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</si>
  <si>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</si>
  <si>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</si>
  <si>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</si>
  <si>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</si>
  <si>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</si>
  <si>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</si>
  <si>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</si>
  <si>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</si>
  <si>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</si>
  <si>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</si>
  <si>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</si>
  <si>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</si>
  <si>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</si>
  <si>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</si>
  <si>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</si>
  <si>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</si>
  <si>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</si>
  <si>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</si>
  <si>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</si>
  <si>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</si>
  <si>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</si>
  <si>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</si>
  <si>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</si>
  <si>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</si>
  <si>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</si>
  <si>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</si>
  <si>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</si>
  <si>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</si>
  <si>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</si>
  <si>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</si>
  <si>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</si>
  <si>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</si>
  <si>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</si>
  <si>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</si>
  <si>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</si>
  <si>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</si>
  <si>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</si>
  <si>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</si>
  <si>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</si>
  <si>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</si>
  <si>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</si>
  <si>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</si>
  <si>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</si>
  <si>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</si>
  <si>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</si>
  <si>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</si>
  <si>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</si>
  <si>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</si>
  <si>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</si>
  <si>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</si>
  <si>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</si>
  <si>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</si>
  <si>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</si>
  <si>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</si>
  <si>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</si>
  <si>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</si>
  <si>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</si>
  <si>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</si>
  <si>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</si>
  <si>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</si>
  <si>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</si>
  <si>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</si>
  <si>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</si>
  <si>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</si>
  <si>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</si>
  <si>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</si>
  <si>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</si>
  <si>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</si>
  <si>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</si>
  <si>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</si>
  <si>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</si>
  <si>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</si>
  <si>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</si>
  <si>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</si>
  <si>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</si>
  <si>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</si>
  <si>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</si>
  <si>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</si>
  <si>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</si>
  <si>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</si>
  <si>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</si>
  <si>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</si>
  <si>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</si>
  <si>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</si>
  <si>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</si>
  <si>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</si>
  <si>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</si>
  <si>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</si>
  <si>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</si>
  <si>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</si>
  <si>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</si>
  <si>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</si>
  <si>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</si>
  <si>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</si>
  <si>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</si>
  <si>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</si>
  <si>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</si>
  <si>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</si>
  <si>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</si>
  <si>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</si>
  <si>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</si>
  <si>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</si>
  <si>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</si>
  <si>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</si>
  <si>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</si>
  <si>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</si>
  <si>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</si>
  <si>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</si>
  <si>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</si>
  <si>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</si>
  <si>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</si>
  <si>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</si>
  <si>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</si>
  <si>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</si>
  <si>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</si>
  <si>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</si>
  <si>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</si>
  <si>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</si>
  <si>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</si>
  <si>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</si>
  <si>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</si>
  <si>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</si>
  <si>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</si>
  <si>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</si>
  <si>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</si>
  <si>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</si>
  <si>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</si>
  <si>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</si>
  <si>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</si>
  <si>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</si>
  <si>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</si>
  <si>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</si>
  <si>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</si>
  <si>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</si>
  <si>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</si>
  <si>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</si>
  <si>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</si>
  <si>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</si>
  <si>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</si>
  <si>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</si>
  <si>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</si>
  <si>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</si>
  <si>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</si>
  <si>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</si>
  <si>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</si>
  <si>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</si>
  <si>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</si>
  <si>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</si>
  <si>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</si>
  <si>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</si>
  <si>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</si>
  <si>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</si>
  <si>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</si>
  <si>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</si>
  <si>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</si>
  <si>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</si>
  <si>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</si>
  <si>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</si>
  <si>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</si>
  <si>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</si>
  <si>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</si>
  <si>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</si>
  <si>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</si>
  <si>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</si>
  <si>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</si>
  <si>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</si>
  <si>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</si>
  <si>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</si>
  <si>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</si>
  <si>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</si>
  <si>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</si>
  <si>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</si>
  <si>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</si>
  <si>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</si>
  <si>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</si>
  <si>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</si>
  <si>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</si>
  <si>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</si>
  <si>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</si>
  <si>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</si>
  <si>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</si>
  <si>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</si>
  <si>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</si>
  <si>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</si>
  <si>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</si>
  <si>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</si>
  <si>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</si>
  <si>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</si>
  <si>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</si>
  <si>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</si>
  <si>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</si>
  <si>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</si>
  <si>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</si>
  <si>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</si>
  <si>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</si>
  <si>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</si>
  <si>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</si>
  <si>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</si>
  <si>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</si>
  <si>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</si>
  <si>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</si>
  <si>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</si>
  <si>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</si>
  <si>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</si>
  <si>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</si>
  <si>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</si>
  <si>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</si>
  <si>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</si>
  <si>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</si>
  <si>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</si>
  <si>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</si>
  <si>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</si>
  <si>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</si>
  <si>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</si>
  <si>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</si>
  <si>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</si>
  <si>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</si>
  <si>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</si>
  <si>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</si>
  <si>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</si>
  <si>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</si>
  <si>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</si>
  <si>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</si>
  <si>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</si>
  <si>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</si>
  <si>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</si>
  <si>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</si>
  <si>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</si>
  <si>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</si>
  <si>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</si>
  <si>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</si>
  <si>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</si>
  <si>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</si>
  <si>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沖縄振興交付金推進事業</t>
  </si>
  <si>
    <t>内閣府政策統括官（沖縄政策担当）
沖縄振興局</t>
  </si>
  <si>
    <t>平成24年度</t>
  </si>
  <si>
    <t>企画担当参事官室
特定事業担当参事官室</t>
  </si>
  <si>
    <t>-</t>
  </si>
  <si>
    <t>沖縄振興特別推進交付金</t>
  </si>
  <si>
    <t>沖縄振興公共投資交付金</t>
  </si>
  <si>
    <t>県事業（沖縄振興特別推進交付金）の成果目標の達成率
成果実績（％）：（達成又は概ね達成事業数／各年度評価対象事業数）×100</t>
  </si>
  <si>
    <t>（沖縄振興公共投資交付金）
事業分野ごとに設定した定量的な目標値に対する実績値を達成率に換算した割合を、それぞれを70％以上とする。</t>
  </si>
  <si>
    <t>目標値に対する実績値を達成率に換算した割合が70％以上となる事業分野数</t>
  </si>
  <si>
    <t>件</t>
  </si>
  <si>
    <t>（沖縄振興特別推進交付金）
●交付金は、沖縄県が沖縄の振興に資する事業等を自主的に選定して作成した沖縄振興交付金事業計画に基づく事業等の実施に要する経費に充てるため、国が沖縄県に交付金を交付することにより、沖縄の実情に即した事業の的確かつ効果的な実施を図ることを目的とすることから、国の沖縄県に対する交付金の交付決定額を指標とする。
●なお、県事業・市町村事業ともに沖縄県・市町村において、事業ごとに成果目標を達成するために実施する主な取組や指標を設定している。（備考欄に記載したURLを参照）</t>
  </si>
  <si>
    <t>百万円</t>
  </si>
  <si>
    <t>（沖縄振興特別推進交付金）
執行額（X)／交付先団体数（Y）
※（Y）は国からの交付先である沖縄県となるが、
沖縄県から41市町村に対して、間接補助を実施。　　　　　　　　　　　　　　</t>
    <phoneticPr fontId="5"/>
  </si>
  <si>
    <t>　X　/　Y</t>
    <phoneticPr fontId="5"/>
  </si>
  <si>
    <t>X:51,966百万円/
Y:1</t>
  </si>
  <si>
    <t>X:51,665百万円/
Y:1</t>
  </si>
  <si>
    <t>新24-0008</t>
  </si>
  <si>
    <t>0055</t>
  </si>
  <si>
    <t>0052</t>
  </si>
  <si>
    <t>0058</t>
  </si>
  <si>
    <t>0051</t>
  </si>
  <si>
    <t>0054</t>
  </si>
  <si>
    <t>0057</t>
  </si>
  <si>
    <t>○</t>
  </si>
  <si>
    <t>府</t>
  </si>
  <si>
    <t>-</t>
    <phoneticPr fontId="5"/>
  </si>
  <si>
    <t>（沖縄振興特別推進交付金）
県が行う県事業の成果目標の事後評価結果において「達成・概ね達成」と評価された割合（達成率）を70％以上とする。</t>
    <phoneticPr fontId="5"/>
  </si>
  <si>
    <t>（沖縄振興特別推進交付金）
　沖縄の振興に資する事業等であって、沖縄の自立・戦略的発展に資するものなど、沖縄の特殊性に基因する事業等として沖縄振興交付金事業計画に記載されたもの。　交付率：８／１０以内
（沖縄振興公共投資交付金）
　沖縄の振興に資する事業等であって、沖縄の振興の基盤となる施設の整備に関する事業として、政令で定められたもののうち沖縄振興交付金事業計画に記載されたもの。　交付率：既存の高率補助を適用。</t>
    <phoneticPr fontId="5"/>
  </si>
  <si>
    <t>　沖縄県及び市町村が、沖縄の振興に資する事業等であって、沖縄の自立・戦略的発展に資するものなど、沖縄の特殊性に基因する事業等として沖縄振興交付金事業計画に記載されたものを実施するために、補助金を交付する。</t>
    <rPh sb="1" eb="4">
      <t>オキナワケン</t>
    </rPh>
    <rPh sb="4" eb="5">
      <t>オヨ</t>
    </rPh>
    <rPh sb="6" eb="9">
      <t>シチョウソン</t>
    </rPh>
    <rPh sb="85" eb="87">
      <t>ジッシ</t>
    </rPh>
    <rPh sb="93" eb="96">
      <t>ホジョキン</t>
    </rPh>
    <rPh sb="97" eb="99">
      <t>コウフ</t>
    </rPh>
    <phoneticPr fontId="5"/>
  </si>
  <si>
    <t>沖縄県及び市町村が、沖縄の振興に資する事業等であって、沖縄の自立・戦略的発展に資するものなど、沖縄の特殊性に基因する事業等として沖縄振興交付金事業計画に記載されたものを実施する。</t>
    <phoneticPr fontId="5"/>
  </si>
  <si>
    <t>沖縄県の自主的な選択に基づく事業等の実施に要する経費に充てるため、国が沖縄県に交付金を交付することにより、沖縄の実情に即した事業の的確かつ効率的な実施を図ることを目的としたものであり、国民や社会のニーズを的確に反映している。</t>
    <rPh sb="0" eb="3">
      <t>オキナワケン</t>
    </rPh>
    <rPh sb="4" eb="7">
      <t>ジシュテキ</t>
    </rPh>
    <rPh sb="8" eb="10">
      <t>センタク</t>
    </rPh>
    <rPh sb="11" eb="12">
      <t>モト</t>
    </rPh>
    <rPh sb="14" eb="16">
      <t>ジギョウ</t>
    </rPh>
    <rPh sb="16" eb="17">
      <t>トウ</t>
    </rPh>
    <rPh sb="18" eb="20">
      <t>ジッシ</t>
    </rPh>
    <rPh sb="92" eb="94">
      <t>コクミン</t>
    </rPh>
    <rPh sb="95" eb="97">
      <t>シャカイ</t>
    </rPh>
    <rPh sb="102" eb="104">
      <t>テキカク</t>
    </rPh>
    <rPh sb="105" eb="107">
      <t>ハンエイ</t>
    </rPh>
    <phoneticPr fontId="5"/>
  </si>
  <si>
    <t>沖縄振興交付金は、沖縄振興特別措置法の規定により、沖縄の自主性を最大限尊重して創設されたもので必要且つ適切なものであり、優先度の高い事業である。</t>
    <rPh sb="25" eb="27">
      <t>オキナワ</t>
    </rPh>
    <rPh sb="28" eb="31">
      <t>ジシュセイ</t>
    </rPh>
    <rPh sb="32" eb="35">
      <t>サイダイゲン</t>
    </rPh>
    <rPh sb="60" eb="63">
      <t>ユウセンド</t>
    </rPh>
    <rPh sb="64" eb="65">
      <t>タカ</t>
    </rPh>
    <rPh sb="66" eb="68">
      <t>ジギョウ</t>
    </rPh>
    <phoneticPr fontId="5"/>
  </si>
  <si>
    <t>（沖縄振興特別推進交付金）
沖縄振興特別措置法に基づき県に対して一括して交付を行っているものであり、妥当である。
（沖縄振興公共投資交付金）
県において、事業計画に掲げる交付対象事業等の成果目標を設定し、その成果目標の達成状況についての評価を行っているところ。内閣府としては、県が自主的に事業を選択して作成した事業計画に基づいて、事業を所管する各省庁に予算の移替えを行っている。</t>
    <phoneticPr fontId="5"/>
  </si>
  <si>
    <t>(沖縄振興特別推進交付金)
補助金交付要綱で定める交付率の範囲内において県へ交付を行っており、妥当である。
（沖縄振興公共投資交付金）
事業実施官庁において、補助金交付要綱等の規定に基づき着実に事業を実施。</t>
    <phoneticPr fontId="5"/>
  </si>
  <si>
    <t>事業実施主体（沖縄県・市町村）において適正に算定されるものである。</t>
    <rPh sb="0" eb="2">
      <t>ジギョウ</t>
    </rPh>
    <rPh sb="2" eb="4">
      <t>ジッシ</t>
    </rPh>
    <rPh sb="4" eb="6">
      <t>シュタイ</t>
    </rPh>
    <phoneticPr fontId="5"/>
  </si>
  <si>
    <t>設計の見直しに伴う工期延長、用地交渉に時間を要したこと等による。</t>
    <rPh sb="0" eb="2">
      <t>セッケイ</t>
    </rPh>
    <rPh sb="3" eb="5">
      <t>ミナオ</t>
    </rPh>
    <rPh sb="7" eb="8">
      <t>トモナ</t>
    </rPh>
    <rPh sb="9" eb="11">
      <t>コウキ</t>
    </rPh>
    <rPh sb="11" eb="13">
      <t>エンチョウ</t>
    </rPh>
    <rPh sb="14" eb="16">
      <t>ヨウチ</t>
    </rPh>
    <rPh sb="16" eb="18">
      <t>コウショウ</t>
    </rPh>
    <rPh sb="19" eb="21">
      <t>ジカン</t>
    </rPh>
    <rPh sb="22" eb="23">
      <t>ヨウ</t>
    </rPh>
    <rPh sb="27" eb="28">
      <t>トウ</t>
    </rPh>
    <phoneticPr fontId="5"/>
  </si>
  <si>
    <t>事業実施主体（沖縄県・市町村）において適正に判断、実施されるものである。</t>
    <rPh sb="0" eb="2">
      <t>ジギョウ</t>
    </rPh>
    <rPh sb="2" eb="4">
      <t>ジッシ</t>
    </rPh>
    <rPh sb="4" eb="6">
      <t>シュタイ</t>
    </rPh>
    <phoneticPr fontId="5"/>
  </si>
  <si>
    <t>成果目標には、沖縄県が設定した成果目標の達成度を設定しており、沖縄県が沖縄の振興に資する事業等を自主的に選択して作成した沖縄振興交付金事業計画に基づく事業に交付する本事業の趣旨に鑑み、適切な指標となっている。</t>
    <rPh sb="0" eb="2">
      <t>セイカ</t>
    </rPh>
    <rPh sb="2" eb="4">
      <t>モクヒョウ</t>
    </rPh>
    <rPh sb="7" eb="10">
      <t>オキナワケン</t>
    </rPh>
    <rPh sb="11" eb="13">
      <t>セッテイ</t>
    </rPh>
    <rPh sb="15" eb="17">
      <t>セイカ</t>
    </rPh>
    <rPh sb="17" eb="19">
      <t>モクヒョウ</t>
    </rPh>
    <rPh sb="20" eb="22">
      <t>タッセイ</t>
    </rPh>
    <rPh sb="22" eb="23">
      <t>ド</t>
    </rPh>
    <rPh sb="24" eb="26">
      <t>セッテイ</t>
    </rPh>
    <rPh sb="78" eb="80">
      <t>コウフ</t>
    </rPh>
    <rPh sb="82" eb="83">
      <t>ホン</t>
    </rPh>
    <rPh sb="83" eb="85">
      <t>ジギョウ</t>
    </rPh>
    <rPh sb="86" eb="88">
      <t>シュシ</t>
    </rPh>
    <rPh sb="89" eb="90">
      <t>カンガ</t>
    </rPh>
    <rPh sb="92" eb="94">
      <t>テキセツ</t>
    </rPh>
    <rPh sb="95" eb="97">
      <t>シヒョウ</t>
    </rPh>
    <phoneticPr fontId="6"/>
  </si>
  <si>
    <t>（沖縄振興特別推進交付金）
事業実施主体（沖縄県・市町村）において適切に判断し、活用されるものである。
（沖縄振興公共投資交付金）
県等の要望を踏まえ、事業実施官庁において、補助金交付要綱等の規定に基づき着実に事業を実施。</t>
    <rPh sb="14" eb="16">
      <t>ジギョウ</t>
    </rPh>
    <rPh sb="16" eb="18">
      <t>ジッシ</t>
    </rPh>
    <rPh sb="18" eb="20">
      <t>シュタイ</t>
    </rPh>
    <phoneticPr fontId="5"/>
  </si>
  <si>
    <t>成果目標の達成状況について報告を受けてきており、整備された施設等の十分な活用がなされていると考えられる。</t>
    <rPh sb="0" eb="2">
      <t>セイカ</t>
    </rPh>
    <rPh sb="2" eb="4">
      <t>モクヒョウ</t>
    </rPh>
    <rPh sb="5" eb="7">
      <t>タッセイ</t>
    </rPh>
    <rPh sb="7" eb="9">
      <t>ジョウキョウ</t>
    </rPh>
    <rPh sb="13" eb="15">
      <t>ホウコク</t>
    </rPh>
    <rPh sb="16" eb="17">
      <t>ウ</t>
    </rPh>
    <rPh sb="24" eb="26">
      <t>セイビ</t>
    </rPh>
    <rPh sb="29" eb="31">
      <t>シセツ</t>
    </rPh>
    <rPh sb="31" eb="32">
      <t>トウ</t>
    </rPh>
    <rPh sb="33" eb="35">
      <t>ジュウブン</t>
    </rPh>
    <rPh sb="36" eb="38">
      <t>カツヨウ</t>
    </rPh>
    <rPh sb="46" eb="47">
      <t>カンガ</t>
    </rPh>
    <phoneticPr fontId="6"/>
  </si>
  <si>
    <t>無</t>
  </si>
  <si>
    <t>‐</t>
  </si>
  <si>
    <t>補助金</t>
    <rPh sb="0" eb="3">
      <t>ホジョキン</t>
    </rPh>
    <phoneticPr fontId="5"/>
  </si>
  <si>
    <t>大東地区情報通信基盤整備推進事業</t>
  </si>
  <si>
    <t>大東地区情報通信基盤整備推進事業</t>
    <rPh sb="0" eb="2">
      <t>ダイトウ</t>
    </rPh>
    <rPh sb="2" eb="4">
      <t>チク</t>
    </rPh>
    <rPh sb="4" eb="6">
      <t>ジョウホウ</t>
    </rPh>
    <rPh sb="6" eb="8">
      <t>ツウシン</t>
    </rPh>
    <rPh sb="8" eb="10">
      <t>キバン</t>
    </rPh>
    <rPh sb="10" eb="12">
      <t>セイビ</t>
    </rPh>
    <rPh sb="12" eb="14">
      <t>スイシン</t>
    </rPh>
    <rPh sb="14" eb="16">
      <t>ジギョウ</t>
    </rPh>
    <phoneticPr fontId="5"/>
  </si>
  <si>
    <t>新文化芸術発信拠点施設整備事業</t>
    <rPh sb="0" eb="3">
      <t>シンブンカ</t>
    </rPh>
    <rPh sb="3" eb="5">
      <t>ゲイジュツ</t>
    </rPh>
    <rPh sb="5" eb="7">
      <t>ハッシン</t>
    </rPh>
    <rPh sb="7" eb="9">
      <t>キョテン</t>
    </rPh>
    <rPh sb="9" eb="11">
      <t>シセツ</t>
    </rPh>
    <rPh sb="11" eb="13">
      <t>セイビ</t>
    </rPh>
    <rPh sb="13" eb="15">
      <t>ジギョウ</t>
    </rPh>
    <phoneticPr fontId="5"/>
  </si>
  <si>
    <t>工事請負費</t>
    <rPh sb="0" eb="2">
      <t>コウジ</t>
    </rPh>
    <rPh sb="2" eb="4">
      <t>ウケオイ</t>
    </rPh>
    <rPh sb="4" eb="5">
      <t>ヒ</t>
    </rPh>
    <phoneticPr fontId="5"/>
  </si>
  <si>
    <t>沖縄県</t>
    <rPh sb="0" eb="3">
      <t>オキナワケン</t>
    </rPh>
    <phoneticPr fontId="5"/>
  </si>
  <si>
    <t>農林水産物流通条件不利性解消事業</t>
  </si>
  <si>
    <t>含蜜糖振興対策事業費</t>
  </si>
  <si>
    <t>沖縄離島住民等交通コスト負担軽減事業</t>
  </si>
  <si>
    <t>おきなわ工芸の杜整備事業</t>
  </si>
  <si>
    <t>沖縄グローバルビジネス展開促進事業</t>
  </si>
  <si>
    <t>離島航路運航安定化支援事業</t>
  </si>
  <si>
    <t>分蜜糖振興対策支援事業費</t>
  </si>
  <si>
    <t>県立病院医師派遣補助事業</t>
  </si>
  <si>
    <t>沖縄戦略的国際物流プラットホーム強化事業</t>
  </si>
  <si>
    <t>補助金等交付</t>
  </si>
  <si>
    <t>那覇市</t>
    <rPh sb="0" eb="3">
      <t>ナハシ</t>
    </rPh>
    <phoneticPr fontId="5"/>
  </si>
  <si>
    <t>糸満市</t>
    <rPh sb="0" eb="3">
      <t>イトマンシ</t>
    </rPh>
    <phoneticPr fontId="5"/>
  </si>
  <si>
    <t>宮古島市</t>
    <rPh sb="0" eb="4">
      <t>ミヤコジマシ</t>
    </rPh>
    <phoneticPr fontId="5"/>
  </si>
  <si>
    <t>竹富町</t>
    <rPh sb="0" eb="3">
      <t>タケトミチョウ</t>
    </rPh>
    <phoneticPr fontId="5"/>
  </si>
  <si>
    <t>嘉手納町</t>
    <rPh sb="0" eb="4">
      <t>カデナチョウ</t>
    </rPh>
    <phoneticPr fontId="5"/>
  </si>
  <si>
    <t>浦添市</t>
    <rPh sb="0" eb="3">
      <t>ウラソエシ</t>
    </rPh>
    <phoneticPr fontId="5"/>
  </si>
  <si>
    <t>新文化芸術発信拠点施設整備事業</t>
    <rPh sb="0" eb="3">
      <t>シンブンカ</t>
    </rPh>
    <rPh sb="3" eb="5">
      <t>ゲイジュツ</t>
    </rPh>
    <rPh sb="5" eb="7">
      <t>ハッシン</t>
    </rPh>
    <rPh sb="7" eb="9">
      <t>キョテン</t>
    </rPh>
    <rPh sb="9" eb="11">
      <t>シセツ</t>
    </rPh>
    <rPh sb="11" eb="13">
      <t>セイビ</t>
    </rPh>
    <rPh sb="13" eb="15">
      <t>ジギョウ</t>
    </rPh>
    <phoneticPr fontId="5"/>
  </si>
  <si>
    <t>文化交流・情報発信拠点施設整備事業</t>
    <rPh sb="0" eb="2">
      <t>ブンカ</t>
    </rPh>
    <rPh sb="2" eb="4">
      <t>コウリュウ</t>
    </rPh>
    <rPh sb="5" eb="7">
      <t>ジョウホウ</t>
    </rPh>
    <rPh sb="7" eb="9">
      <t>ハッシン</t>
    </rPh>
    <rPh sb="9" eb="11">
      <t>キョテン</t>
    </rPh>
    <rPh sb="11" eb="13">
      <t>シセツ</t>
    </rPh>
    <rPh sb="13" eb="15">
      <t>セイビ</t>
    </rPh>
    <rPh sb="15" eb="17">
      <t>ジギョウ</t>
    </rPh>
    <phoneticPr fontId="5"/>
  </si>
  <si>
    <t>平良港総合物流センター整備事業</t>
    <rPh sb="0" eb="2">
      <t>ヒララ</t>
    </rPh>
    <rPh sb="2" eb="15">
      <t>コウソウゴウブツリュウセンターセイビジギョウ</t>
    </rPh>
    <phoneticPr fontId="18"/>
  </si>
  <si>
    <t>複合型福祉施設整備事業</t>
  </si>
  <si>
    <t>屋良東部地区地域振興施設機能拡充事業</t>
    <rPh sb="0" eb="2">
      <t>ヤラ</t>
    </rPh>
    <rPh sb="2" eb="4">
      <t>トウブ</t>
    </rPh>
    <rPh sb="4" eb="6">
      <t>チク</t>
    </rPh>
    <rPh sb="6" eb="8">
      <t>チイキ</t>
    </rPh>
    <rPh sb="8" eb="10">
      <t>シンコウ</t>
    </rPh>
    <rPh sb="10" eb="12">
      <t>シセツ</t>
    </rPh>
    <rPh sb="12" eb="14">
      <t>キノウ</t>
    </rPh>
    <rPh sb="14" eb="16">
      <t>カクジュウ</t>
    </rPh>
    <rPh sb="16" eb="18">
      <t>ジギョウ</t>
    </rPh>
    <phoneticPr fontId="18"/>
  </si>
  <si>
    <t>牧港補給地区返還跡地転用推進基金事業</t>
  </si>
  <si>
    <t>学校施設老朽化抑制事業（塩害防止・長寿命化）</t>
  </si>
  <si>
    <t>道路景観形成推進事業</t>
  </si>
  <si>
    <t>市民会館機能強化事業</t>
    <rPh sb="0" eb="2">
      <t>シミン</t>
    </rPh>
    <rPh sb="2" eb="4">
      <t>カイカン</t>
    </rPh>
    <rPh sb="4" eb="6">
      <t>キノウ</t>
    </rPh>
    <rPh sb="6" eb="8">
      <t>キョウカ</t>
    </rPh>
    <rPh sb="8" eb="10">
      <t>ジギョウ</t>
    </rPh>
    <phoneticPr fontId="18"/>
  </si>
  <si>
    <t>沖縄市</t>
    <rPh sb="0" eb="2">
      <t>オキナワ</t>
    </rPh>
    <rPh sb="2" eb="3">
      <t>シ</t>
    </rPh>
    <phoneticPr fontId="5"/>
  </si>
  <si>
    <t>宜野湾市</t>
    <rPh sb="0" eb="4">
      <t>ギノワンシ</t>
    </rPh>
    <phoneticPr fontId="5"/>
  </si>
  <si>
    <t>沖縄振興特別措置法第96条第２項</t>
    <phoneticPr fontId="5"/>
  </si>
  <si>
    <t>９．沖縄政策の推進</t>
    <rPh sb="2" eb="4">
      <t>オキナワ</t>
    </rPh>
    <rPh sb="4" eb="6">
      <t>セイサク</t>
    </rPh>
    <rPh sb="7" eb="9">
      <t>スイシン</t>
    </rPh>
    <phoneticPr fontId="5"/>
  </si>
  <si>
    <t>９．沖縄政策に関する施策の推進</t>
    <rPh sb="2" eb="4">
      <t>オキナワ</t>
    </rPh>
    <rPh sb="4" eb="6">
      <t>セイサク</t>
    </rPh>
    <rPh sb="7" eb="8">
      <t>カン</t>
    </rPh>
    <rPh sb="10" eb="11">
      <t>セ</t>
    </rPh>
    <rPh sb="11" eb="12">
      <t>サク</t>
    </rPh>
    <rPh sb="13" eb="15">
      <t>スイシン</t>
    </rPh>
    <phoneticPr fontId="5"/>
  </si>
  <si>
    <t>　沖縄県が沖縄の振興に資する事業等を自主的に選択して作成した沖縄振興交付金事業計画に基づく事業等の実施に要する経費に充てるため、国が沖縄県に交付金を交付することにより、沖縄の実情に即した事業の的確かつ効率的な実施を図ることを目的とする。</t>
    <phoneticPr fontId="5"/>
  </si>
  <si>
    <t>沖縄振興基本方針（令和４年５月　内閣総理大臣決定）
沖縄振興計画（令和４年５月　沖縄県）</t>
    <rPh sb="9" eb="11">
      <t>レイワ</t>
    </rPh>
    <rPh sb="33" eb="35">
      <t>レイワ</t>
    </rPh>
    <phoneticPr fontId="5"/>
  </si>
  <si>
    <t>国頭村</t>
    <rPh sb="0" eb="3">
      <t>クニガミソン</t>
    </rPh>
    <phoneticPr fontId="5"/>
  </si>
  <si>
    <t>スポーツコンベンション観光振興事業</t>
    <rPh sb="11" eb="13">
      <t>カンコウ</t>
    </rPh>
    <rPh sb="13" eb="15">
      <t>シンコウ</t>
    </rPh>
    <rPh sb="15" eb="17">
      <t>ジギョウ</t>
    </rPh>
    <phoneticPr fontId="5"/>
  </si>
  <si>
    <t>3000020472018</t>
  </si>
  <si>
    <t>5000020472107</t>
  </si>
  <si>
    <t>4000020472140</t>
  </si>
  <si>
    <t>1000020472085</t>
  </si>
  <si>
    <t>5000020472115</t>
  </si>
  <si>
    <t>2000020472051</t>
  </si>
  <si>
    <t>5000020473014</t>
  </si>
  <si>
    <t>7000020473251</t>
  </si>
  <si>
    <t>8000020473812</t>
  </si>
  <si>
    <t>沖縄県が沖縄県の振興に資する事業等であって、沖縄の振興の基盤となる施設の整備に関する事業として、政令で定められたもののうち沖縄振興交付金事業計画に記載されたものを実施する。</t>
    <rPh sb="0" eb="2">
      <t>オキナワ</t>
    </rPh>
    <rPh sb="2" eb="3">
      <t>ケン</t>
    </rPh>
    <phoneticPr fontId="5"/>
  </si>
  <si>
    <t>（沖縄振興公共投資交付金）
●交付金は、沖縄県が沖縄の振興に資する事業等を自主的に選定して作成した沖縄振興交付金事業計画に基づく事業等の実施に要する経費に充てるため、国が沖縄県に交付金を交付することにより、沖縄の実情に即した事業の的確かつ効果的な実施を図ることを目的とすることから、国の沖縄県に対する交付金の交付決定額を指標とする。
●なお、沖縄県において、事業分野ごとに成果目標を達成するために指標を設定している。（備考欄に記載したＵＲＬを参照）</t>
    <phoneticPr fontId="5"/>
  </si>
  <si>
    <t>X:54,456百万円/
Y:1</t>
    <phoneticPr fontId="5"/>
  </si>
  <si>
    <t>X:50,309百万円/
Y:1</t>
    <phoneticPr fontId="5"/>
  </si>
  <si>
    <t>X:44,604百万円/
Y:1</t>
    <phoneticPr fontId="5"/>
  </si>
  <si>
    <t>（沖縄振興特別推進交付金）
対象事業は、沖縄振興に資する事業等であって、沖縄振興特別措置法第95条第2項第2号に明記されており、事業実施主体（沖縄県・市町村）において適正に判断、実施されるものである。
（沖縄振興公共投資交付金）
事業実施官庁において、補助金交付要綱等の規定に基づき着実に事業を実施。</t>
    <rPh sb="64" eb="66">
      <t>ジギョウ</t>
    </rPh>
    <rPh sb="66" eb="68">
      <t>ジッシ</t>
    </rPh>
    <rPh sb="68" eb="70">
      <t>シュタイ</t>
    </rPh>
    <phoneticPr fontId="5"/>
  </si>
  <si>
    <t>（沖縄振興特別推進交付金）
●沖縄振興特別推進交付金は、県の自主性を尊重した自由度の高いものであるが、交付要綱上、県は、事業計画に掲げる交付対象事業等の成果目標を設定するとともに、成果目標の達成状況について評価を行い、公表し、大臣に報告することが求められている。
●令和２年度事業の成果目標の達成状況は、新型コロナウイルス感染拡大の影響を受け、「達成」及び「概ね達成」が県事業75％、市町村事業65％となっており、例年と比べて低調な結果（R元年度実績：県91%、市町村、77%）となっている。
（沖縄振興公共投資交付金）
●沖縄振興公共投資交付金は、制度要綱上、県において事業計画に掲げる交付対象事業等の成果目標を設定し、その成果目標の達成状況について評価を行い、公表することになっている。
●現在、沖縄県において、令和３年度事業に関し、事業計画に掲げる交付対象事業等の成果目標に対する達成状況について評価が行われているところであり、内閣府においては、県から提出される評価結果について、事業の執行官庁である関係省庁と共有し、効果的・効率的な制度となっているか確認を行っていくこととしている。</t>
    <rPh sb="152" eb="154">
      <t>シンガタ</t>
    </rPh>
    <rPh sb="163" eb="165">
      <t>カクダイ</t>
    </rPh>
    <rPh sb="166" eb="168">
      <t>エイキョウ</t>
    </rPh>
    <rPh sb="169" eb="170">
      <t>ウ</t>
    </rPh>
    <rPh sb="207" eb="209">
      <t>レイネン</t>
    </rPh>
    <rPh sb="210" eb="211">
      <t>クラ</t>
    </rPh>
    <rPh sb="213" eb="215">
      <t>テイチョウ</t>
    </rPh>
    <rPh sb="216" eb="218">
      <t>ケッカ</t>
    </rPh>
    <rPh sb="220" eb="222">
      <t>ガンネン</t>
    </rPh>
    <rPh sb="222" eb="223">
      <t>ド</t>
    </rPh>
    <rPh sb="223" eb="225">
      <t>ジッセキ</t>
    </rPh>
    <rPh sb="226" eb="227">
      <t>ケン</t>
    </rPh>
    <rPh sb="231" eb="234">
      <t>シチョウソン</t>
    </rPh>
    <phoneticPr fontId="5"/>
  </si>
  <si>
    <t>☑</t>
  </si>
  <si>
    <t>交付金交付</t>
    <rPh sb="0" eb="3">
      <t>コウフキン</t>
    </rPh>
    <rPh sb="3" eb="5">
      <t>コウフ</t>
    </rPh>
    <phoneticPr fontId="5"/>
  </si>
  <si>
    <t>交付金交付事務</t>
    <rPh sb="0" eb="3">
      <t>コウフキン</t>
    </rPh>
    <rPh sb="3" eb="5">
      <t>コウフ</t>
    </rPh>
    <rPh sb="5" eb="7">
      <t>ジム</t>
    </rPh>
    <phoneticPr fontId="5"/>
  </si>
  <si>
    <t>警察庁</t>
    <rPh sb="0" eb="3">
      <t>ケイサツチョウ</t>
    </rPh>
    <phoneticPr fontId="5"/>
  </si>
  <si>
    <t>文部科学省</t>
    <rPh sb="0" eb="2">
      <t>モンブ</t>
    </rPh>
    <rPh sb="2" eb="5">
      <t>カガクショウ</t>
    </rPh>
    <phoneticPr fontId="5"/>
  </si>
  <si>
    <t>厚生労働省</t>
    <rPh sb="0" eb="2">
      <t>コウセイ</t>
    </rPh>
    <rPh sb="2" eb="5">
      <t>ロウドウショウ</t>
    </rPh>
    <phoneticPr fontId="5"/>
  </si>
  <si>
    <t>農林水産省</t>
    <rPh sb="0" eb="2">
      <t>ノウリン</t>
    </rPh>
    <rPh sb="2" eb="5">
      <t>スイサンショウ</t>
    </rPh>
    <phoneticPr fontId="5"/>
  </si>
  <si>
    <t>経済産業省</t>
    <rPh sb="0" eb="2">
      <t>ケイザイ</t>
    </rPh>
    <rPh sb="2" eb="5">
      <t>サンギョウショウ</t>
    </rPh>
    <phoneticPr fontId="5"/>
  </si>
  <si>
    <t>国土交通省</t>
    <rPh sb="0" eb="2">
      <t>コクド</t>
    </rPh>
    <rPh sb="2" eb="5">
      <t>コウツウショウ</t>
    </rPh>
    <phoneticPr fontId="5"/>
  </si>
  <si>
    <t>（沖縄振興特別推進交付金）
●事業実施主体（沖縄県及び市町村）は事業終了後、国と連携しながら効果検証について適切に実施し、検証結果について公表することとしているところである。
（沖縄振興公共投資交付金）
●各年度の事業については、県から提出された評価結果について、事業の執行官庁である関係省庁と共有している。また、事業の評価の在り方について、不断の見直しを行い、より効果的な事業の実施を推進していく。</t>
    <rPh sb="38" eb="39">
      <t>クニ</t>
    </rPh>
    <rPh sb="40" eb="42">
      <t>レンケイ</t>
    </rPh>
    <phoneticPr fontId="5"/>
  </si>
  <si>
    <t>沖縄振興交付金は、沖縄振興特別措置法の規定により、自治体の自主的な選択に基づく事業に対し、国が沖縄県に交付するものである。</t>
    <rPh sb="25" eb="28">
      <t>ジチタイ</t>
    </rPh>
    <rPh sb="29" eb="32">
      <t>ジシュテキ</t>
    </rPh>
    <rPh sb="33" eb="35">
      <t>センタク</t>
    </rPh>
    <rPh sb="36" eb="37">
      <t>モト</t>
    </rPh>
    <rPh sb="39" eb="41">
      <t>ジギョウ</t>
    </rPh>
    <rPh sb="42" eb="43">
      <t>タイ</t>
    </rPh>
    <rPh sb="45" eb="46">
      <t>クニ</t>
    </rPh>
    <rPh sb="47" eb="50">
      <t>オキナワケン</t>
    </rPh>
    <rPh sb="51" eb="53">
      <t>コウフ</t>
    </rPh>
    <phoneticPr fontId="5"/>
  </si>
  <si>
    <t>I.環境省</t>
    <rPh sb="2" eb="5">
      <t>カンキョウショウ</t>
    </rPh>
    <phoneticPr fontId="5"/>
  </si>
  <si>
    <t>J.沖縄県</t>
    <rPh sb="2" eb="5">
      <t>オキナワケン</t>
    </rPh>
    <phoneticPr fontId="5"/>
  </si>
  <si>
    <t>交付対象事業の実施</t>
    <rPh sb="0" eb="2">
      <t>コウフ</t>
    </rPh>
    <rPh sb="2" eb="4">
      <t>タイショウ</t>
    </rPh>
    <rPh sb="4" eb="6">
      <t>ジギョウ</t>
    </rPh>
    <rPh sb="7" eb="9">
      <t>ジッシ</t>
    </rPh>
    <phoneticPr fontId="5"/>
  </si>
  <si>
    <t>交付対象事業の実施（那覇市）</t>
    <rPh sb="0" eb="2">
      <t>コウフ</t>
    </rPh>
    <rPh sb="2" eb="4">
      <t>タイショウ</t>
    </rPh>
    <rPh sb="4" eb="6">
      <t>ジギョウ</t>
    </rPh>
    <rPh sb="7" eb="9">
      <t>ジッシ</t>
    </rPh>
    <rPh sb="10" eb="13">
      <t>ナハシ</t>
    </rPh>
    <phoneticPr fontId="5"/>
  </si>
  <si>
    <t>環境省</t>
    <rPh sb="0" eb="3">
      <t>カンキョウショウ</t>
    </rPh>
    <phoneticPr fontId="5"/>
  </si>
  <si>
    <t>沖縄市</t>
    <rPh sb="0" eb="3">
      <t>オキナワシ</t>
    </rPh>
    <phoneticPr fontId="5"/>
  </si>
  <si>
    <t>うるま市</t>
    <rPh sb="3" eb="4">
      <t>シ</t>
    </rPh>
    <phoneticPr fontId="5"/>
  </si>
  <si>
    <t>宮古島市</t>
    <rPh sb="0" eb="3">
      <t>ミヤコジマ</t>
    </rPh>
    <rPh sb="3" eb="4">
      <t>シ</t>
    </rPh>
    <phoneticPr fontId="5"/>
  </si>
  <si>
    <t>恩納村</t>
    <rPh sb="0" eb="3">
      <t>オンナソン</t>
    </rPh>
    <phoneticPr fontId="5"/>
  </si>
  <si>
    <t>南城市</t>
    <rPh sb="0" eb="3">
      <t>ナンジョウシ</t>
    </rPh>
    <phoneticPr fontId="5"/>
  </si>
  <si>
    <t>豊見城市</t>
    <rPh sb="0" eb="4">
      <t>トミグスクシ</t>
    </rPh>
    <phoneticPr fontId="5"/>
  </si>
  <si>
    <t>石垣市</t>
    <rPh sb="0" eb="3">
      <t>イシガキシ</t>
    </rPh>
    <phoneticPr fontId="5"/>
  </si>
  <si>
    <t>-</t>
    <phoneticPr fontId="5"/>
  </si>
  <si>
    <t>A.県事業</t>
    <rPh sb="2" eb="3">
      <t>ケン</t>
    </rPh>
    <rPh sb="3" eb="5">
      <t>ジギョウ</t>
    </rPh>
    <phoneticPr fontId="5"/>
  </si>
  <si>
    <t>B.市町村事業</t>
    <rPh sb="2" eb="5">
      <t>シチョウソン</t>
    </rPh>
    <rPh sb="5" eb="7">
      <t>ジギョウ</t>
    </rPh>
    <phoneticPr fontId="5"/>
  </si>
  <si>
    <t>C.警察庁</t>
    <rPh sb="2" eb="5">
      <t>ケイサツチョウ</t>
    </rPh>
    <phoneticPr fontId="5"/>
  </si>
  <si>
    <t>D.文部科学省</t>
    <rPh sb="2" eb="4">
      <t>モンブ</t>
    </rPh>
    <rPh sb="4" eb="6">
      <t>カガク</t>
    </rPh>
    <rPh sb="6" eb="7">
      <t>ショウ</t>
    </rPh>
    <phoneticPr fontId="5"/>
  </si>
  <si>
    <t>E.厚生労働省</t>
    <rPh sb="2" eb="4">
      <t>コウセイ</t>
    </rPh>
    <rPh sb="4" eb="7">
      <t>ロウドウショウ</t>
    </rPh>
    <phoneticPr fontId="5"/>
  </si>
  <si>
    <t>F. 農林水産省</t>
    <rPh sb="3" eb="5">
      <t>ノウリン</t>
    </rPh>
    <rPh sb="5" eb="8">
      <t>スイサンショウ</t>
    </rPh>
    <phoneticPr fontId="5"/>
  </si>
  <si>
    <t>G.経済産業省</t>
    <rPh sb="2" eb="4">
      <t>ケイザイ</t>
    </rPh>
    <rPh sb="4" eb="7">
      <t>サンギョウショウ</t>
    </rPh>
    <phoneticPr fontId="5"/>
  </si>
  <si>
    <t>H.国土交通省</t>
    <rPh sb="2" eb="4">
      <t>コクド</t>
    </rPh>
    <rPh sb="4" eb="7">
      <t>コウツウショウ</t>
    </rPh>
    <phoneticPr fontId="5"/>
  </si>
  <si>
    <t>沖縄県が沖縄県の振興に資する事業等であって、沖縄の振興の基盤となる施設の整備に関する事業として、政令で定められたもののうち沖縄振興交付金事業計画に記載されたものを実施するために、交付金を交付する。</t>
    <phoneticPr fontId="5"/>
  </si>
  <si>
    <t>K.市町村等</t>
    <rPh sb="2" eb="5">
      <t>シチョウソン</t>
    </rPh>
    <rPh sb="5" eb="6">
      <t>トウ</t>
    </rPh>
    <phoneticPr fontId="5"/>
  </si>
  <si>
    <t>●沖縄振興特別措置法（平成24年一部改正）に基づき制度化された沖縄振興特別交付金及び沖縄振興公共投資交付金からなる一括交付金であるため、一つのシートにより作成している。なお、事業概要、成果目標及び成果実績等については、沖縄振興特別交付金と沖縄振興公共投資交付金に分けて記載している。
（内閣府　沖縄担当部局ホームページ）　https://www8.cao.go.jp/okinawa/
（沖縄県ホームページ）
財政課　　　https://www.pref.okinawa.jp/site/somu/zaisei/index.html
市町村課　 https://www.pref.okinawa.jp/site/kikaku/shichoson/index.html
※参考
（沖縄振興特別推進交付金）（県事業分）　https://www.pref.okinawa.jp/site/somu/zaisei/yosan/sohutokouhukinseikamokuhyoukouhyo.html
　　　　　　　　　　　　　　　　　　（市町村事業分）　https://www.pref.okinawa.jp/site/kikaku/shichoson/suishinkofukin/koufukintop.html
（沖縄振興公共投資交付金）　https://www.pref.okinawa.lg.jp/site/somu/zaisei/hard_koufukin_seikamokuhyou.html</t>
    <phoneticPr fontId="5"/>
  </si>
  <si>
    <t>-</t>
    <phoneticPr fontId="5"/>
  </si>
  <si>
    <t>　（沖縄振興公共投資交付金）
執行額（Ｘ）／交付先団体数（Ｙ）
※（Ｙ）は国からの交付先である沖縄県となるが、
沖縄県から41市町村に対して、間接補助を実施。　　　　　　　　　　　　　　　　　　　　　　　</t>
  </si>
  <si>
    <t>（沖縄振興特別推進交付金）
市町村が行う市町村事業の成果目標の事後評価結果において「達成・概ね達成」と評価された割合（達成率）を70％以上とする。</t>
  </si>
  <si>
    <t>市町村事業（沖縄振興特別推進交付金）の成果目標の達成率
成果実績（％）：（達成又は概ね達成事業数／各年度評価対象事業数）×100</t>
  </si>
  <si>
    <t>沖縄振興特別推進交付金の事後評価の公表について（沖縄県HP　沖縄振興特別推進交付金交付要綱第７条に基づき公表)
https://www.pref.okinawa.jp/site/somu/zaisei/yosan/r2sohutokouhukinjigohyoukakeka.html</t>
    <phoneticPr fontId="5"/>
  </si>
  <si>
    <t>沖縄振興特別推進市町村交付金について（沖縄県HP　沖縄振興特別推進交付金交付要綱第７条に基づき公表)
https://www.pref.okinawa.jp/site/kikaku/shichoson/zaisei/ikkatu/220205jigohyouka.html</t>
    <phoneticPr fontId="5"/>
  </si>
  <si>
    <t>X:48,636百万円/
Y:1</t>
    <phoneticPr fontId="5"/>
  </si>
  <si>
    <t>点検対象外</t>
    <rPh sb="0" eb="2">
      <t>テンケン</t>
    </rPh>
    <rPh sb="2" eb="4">
      <t>タイショウ</t>
    </rPh>
    <rPh sb="4" eb="5">
      <t>ガイ</t>
    </rPh>
    <phoneticPr fontId="5"/>
  </si>
  <si>
    <t>引き続き交付金事業の進捗状況を的確に把握しながら、事業の有効性、効率性及び成果実績について、より一層の検証に努めること。</t>
    <rPh sb="0" eb="1">
      <t>ヒ</t>
    </rPh>
    <rPh sb="2" eb="3">
      <t>ツヅ</t>
    </rPh>
    <rPh sb="4" eb="7">
      <t>コウフキン</t>
    </rPh>
    <rPh sb="25" eb="27">
      <t>ジギョウ</t>
    </rPh>
    <rPh sb="35" eb="36">
      <t>オヨ</t>
    </rPh>
    <rPh sb="37" eb="39">
      <t>セイカ</t>
    </rPh>
    <rPh sb="39" eb="41">
      <t>ジッセキ</t>
    </rPh>
    <phoneticPr fontId="5"/>
  </si>
  <si>
    <t>引き続き、事業の状況について的確に把握し、事業の有効性、効率性及び成果実績について一層の検証に努める。</t>
    <rPh sb="5" eb="7">
      <t>ジギョウ</t>
    </rPh>
    <rPh sb="8" eb="10">
      <t>ジョウキョウ</t>
    </rPh>
    <rPh sb="14" eb="16">
      <t>テキカク</t>
    </rPh>
    <rPh sb="17" eb="19">
      <t>ハアク</t>
    </rPh>
    <rPh sb="41" eb="43">
      <t>イッソウ</t>
    </rPh>
    <phoneticPr fontId="5"/>
  </si>
  <si>
    <t>沖縄振興公共投資交付金事業評価結果について（沖縄県HP　沖縄振興公共投資交付金制度要綱第14に基づき公表）
https://www.pref.okinawa.lg.jp/site/somu/zaisei/hard_koufukin_jigyouhyouka.html</t>
    <phoneticPr fontId="5"/>
  </si>
  <si>
    <t>参事官　田村　一郎
企画官　長田　賢一</t>
    <rPh sb="4" eb="6">
      <t>タムラ</t>
    </rPh>
    <rPh sb="7" eb="9">
      <t>イチロウ</t>
    </rPh>
    <rPh sb="10" eb="12">
      <t>キカク</t>
    </rPh>
    <rPh sb="12" eb="13">
      <t>カン</t>
    </rPh>
    <rPh sb="14" eb="16">
      <t>オサダ</t>
    </rPh>
    <rPh sb="17" eb="19">
      <t>ケンイチ</t>
    </rPh>
    <phoneticPr fontId="5"/>
  </si>
  <si>
    <t>重要政策推進枠：12,729</t>
    <rPh sb="0" eb="2">
      <t>ジュウヨウ</t>
    </rPh>
    <rPh sb="2" eb="4">
      <t>セイサク</t>
    </rPh>
    <rPh sb="4" eb="6">
      <t>スイシン</t>
    </rPh>
    <rPh sb="6" eb="7">
      <t>ワク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</si>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</sst>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cellStyleXfs>
  <cellXfs count="7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1"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44" xfId="0" applyFont="1" applyFill="1" applyBorder="1" applyAlignment="1" applyProtection="1">
      <alignment horizontal="center" vertical="center" wrapText="1"/>
      <protection locked="0"/>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4"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4" xfId="3" applyFont="1" applyFill="1" applyBorder="1" applyAlignment="1" applyProtection="1">
      <alignment horizontal="center" vertical="center" wrapText="1"/>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13" fillId="2" borderId="117"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6" xfId="0" applyFont="1" applyFill="1" applyBorder="1" applyAlignment="1">
      <alignment horizontal="center" vertical="center"/>
    </xf>
    <xf numFmtId="0" fontId="0" fillId="2" borderId="12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0" borderId="0" xfId="0"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6" borderId="81"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23" xfId="0" applyFont="1" applyFill="1" applyBorder="1" applyAlignment="1">
      <alignment vertical="center" wrapText="1"/>
    </xf>
    <xf numFmtId="0" fontId="0" fillId="5" borderId="105" xfId="0" applyFont="1" applyFill="1" applyBorder="1" applyAlignment="1">
      <alignment vertical="center" wrapText="1"/>
    </xf>
    <xf numFmtId="0" fontId="0" fillId="5" borderId="125"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134"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8">
    <cellStyle name="標準" xfId="0" builtinId="0"/>
    <cellStyle name="標準 2" xfId="4"/>
    <cellStyle name="標準 3" xfId="5"/>
    <cellStyle name="標準 3 2" xfId="6"/>
    <cellStyle name="標準 5 2" xfId="7"/>
    <cellStyle name="標準_01【みんまち】（地区まちづくり推進事業）" xfId="1"/>
    <cellStyle name="標準_01【みんまち】（地区まちづくり推進事業） 2" xfId="2"/>
    <cellStyle name="標準_Sheet1" xfId="3"/>
  </cellStyles>
  <dxfs count="30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0</xdr:colOff>
      <xdr:row>115</xdr:row>
      <xdr:rowOff>0</xdr:rowOff>
    </xdr:from>
    <xdr:to>
      <xdr:col>40</xdr:col>
      <xdr:colOff>170675</xdr:colOff>
      <xdr:row>127</xdr:row>
      <xdr:rowOff>342367</xdr:rowOff>
    </xdr:to>
    <xdr:grpSp>
      <xdr:nvGrpSpPr>
        <xdr:cNvPr id="2" name="グループ化 1"/>
        <xdr:cNvGrpSpPr/>
      </xdr:nvGrpSpPr>
      <xdr:grpSpPr>
        <a:xfrm>
          <a:off x="1613647" y="63145147"/>
          <a:ext cx="6625263" cy="4510955"/>
          <a:chOff x="1651000" y="61406809"/>
          <a:chExt cx="7498345" cy="4882797"/>
        </a:xfrm>
      </xdr:grpSpPr>
      <xdr:sp macro="" textlink="">
        <xdr:nvSpPr>
          <xdr:cNvPr id="3" name="テキスト ボックス 2"/>
          <xdr:cNvSpPr txBox="1"/>
        </xdr:nvSpPr>
        <xdr:spPr>
          <a:xfrm>
            <a:off x="2830718" y="61406809"/>
            <a:ext cx="5077910" cy="105508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内閣府</a:t>
            </a:r>
            <a:endParaRPr kumimoji="1" lang="en-US" altLang="ja-JP" sz="1400"/>
          </a:p>
          <a:p>
            <a:pPr algn="ctr"/>
            <a:r>
              <a:rPr kumimoji="1" lang="ja-JP" altLang="en-US" sz="1400"/>
              <a:t>沖縄振興交付金</a:t>
            </a:r>
            <a:r>
              <a:rPr kumimoji="1" lang="ja-JP" altLang="en-US" sz="1400">
                <a:solidFill>
                  <a:schemeClr val="tx1"/>
                </a:solidFill>
              </a:rPr>
              <a:t>　９３，２４０百万円</a:t>
            </a:r>
            <a:endParaRPr kumimoji="1" lang="en-US" altLang="ja-JP" sz="1400">
              <a:solidFill>
                <a:schemeClr val="tx1"/>
              </a:solidFill>
            </a:endParaRPr>
          </a:p>
          <a:p>
            <a:pPr algn="ctr"/>
            <a:r>
              <a:rPr kumimoji="1" lang="ja-JP" altLang="en-US" sz="1400">
                <a:solidFill>
                  <a:schemeClr val="tx1"/>
                </a:solidFill>
              </a:rPr>
              <a:t>（うち沖縄振興特別推進交付金　４８，６３６百万円</a:t>
            </a:r>
            <a:r>
              <a:rPr kumimoji="1" lang="ja-JP" altLang="en-US" sz="1400"/>
              <a:t>）</a:t>
            </a:r>
            <a:endParaRPr kumimoji="1" lang="en-US" altLang="ja-JP" sz="1100"/>
          </a:p>
        </xdr:txBody>
      </xdr:sp>
      <xdr:sp macro="" textlink="">
        <xdr:nvSpPr>
          <xdr:cNvPr id="4" name="テキスト ボックス 3"/>
          <xdr:cNvSpPr txBox="1"/>
        </xdr:nvSpPr>
        <xdr:spPr>
          <a:xfrm>
            <a:off x="4247556" y="62968310"/>
            <a:ext cx="2244971" cy="295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sp macro="" textlink="">
        <xdr:nvSpPr>
          <xdr:cNvPr id="5" name="正方形/長方形 4"/>
          <xdr:cNvSpPr/>
        </xdr:nvSpPr>
        <xdr:spPr>
          <a:xfrm>
            <a:off x="3711049" y="63281000"/>
            <a:ext cx="3394239" cy="842481"/>
          </a:xfrm>
          <a:prstGeom prst="rect">
            <a:avLst/>
          </a:prstGeom>
          <a:solidFill>
            <a:schemeClr val="bg1"/>
          </a:solidFill>
          <a:ln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沖縄県</a:t>
            </a:r>
            <a:endParaRPr kumimoji="1" lang="en-US" altLang="ja-JP" sz="1400">
              <a:solidFill>
                <a:schemeClr val="tx1"/>
              </a:solidFill>
            </a:endParaRPr>
          </a:p>
          <a:p>
            <a:pPr algn="ctr"/>
            <a:r>
              <a:rPr kumimoji="1" lang="ja-JP" altLang="en-US" sz="1200">
                <a:solidFill>
                  <a:schemeClr val="tx1"/>
                </a:solidFill>
              </a:rPr>
              <a:t>８</a:t>
            </a:r>
            <a:r>
              <a:rPr kumimoji="1" lang="ja-JP" altLang="en-US" sz="1200">
                <a:solidFill>
                  <a:sysClr val="windowText" lastClr="000000"/>
                </a:solidFill>
              </a:rPr>
              <a:t>１１</a:t>
            </a:r>
            <a:r>
              <a:rPr kumimoji="1" lang="ja-JP" altLang="en-US" sz="1200">
                <a:solidFill>
                  <a:schemeClr val="tx1"/>
                </a:solidFill>
              </a:rPr>
              <a:t>事業</a:t>
            </a:r>
            <a:endParaRPr kumimoji="1" lang="en-US" altLang="ja-JP" sz="1200">
              <a:solidFill>
                <a:schemeClr val="tx1"/>
              </a:solidFill>
            </a:endParaRPr>
          </a:p>
          <a:p>
            <a:pPr algn="ctr"/>
            <a:r>
              <a:rPr kumimoji="1" lang="ja-JP" altLang="en-US" sz="1200">
                <a:solidFill>
                  <a:schemeClr val="tx1"/>
                </a:solidFill>
              </a:rPr>
              <a:t>４８，６３６百万円</a:t>
            </a:r>
          </a:p>
        </xdr:txBody>
      </xdr:sp>
      <xdr:cxnSp macro="">
        <xdr:nvCxnSpPr>
          <xdr:cNvPr id="6" name="直線矢印コネクタ 5"/>
          <xdr:cNvCxnSpPr/>
        </xdr:nvCxnSpPr>
        <xdr:spPr>
          <a:xfrm flipH="1">
            <a:off x="7458910" y="64459656"/>
            <a:ext cx="0" cy="720001"/>
          </a:xfrm>
          <a:prstGeom prst="straightConnector1">
            <a:avLst/>
          </a:prstGeom>
          <a:ln w="50800" cmpd="sng">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flipH="1">
            <a:off x="3380781" y="64470865"/>
            <a:ext cx="4101354" cy="0"/>
          </a:xfrm>
          <a:prstGeom prst="straightConnector1">
            <a:avLst/>
          </a:prstGeom>
          <a:ln w="50800" cmpd="sng">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a:xfrm>
            <a:off x="1651000" y="65280745"/>
            <a:ext cx="3441000" cy="1008861"/>
          </a:xfrm>
          <a:prstGeom prst="rect">
            <a:avLst/>
          </a:prstGeom>
          <a:solidFill>
            <a:schemeClr val="bg1"/>
          </a:solidFill>
          <a:ln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effectLst/>
                <a:latin typeface="+mn-lt"/>
                <a:ea typeface="+mn-ea"/>
                <a:cs typeface="+mn-cs"/>
              </a:rPr>
              <a:t>A.</a:t>
            </a:r>
            <a:r>
              <a:rPr kumimoji="1" lang="ja-JP" altLang="ja-JP" sz="1400">
                <a:solidFill>
                  <a:sysClr val="windowText" lastClr="000000"/>
                </a:solidFill>
                <a:effectLst/>
                <a:latin typeface="+mn-lt"/>
                <a:ea typeface="+mn-ea"/>
                <a:cs typeface="+mn-cs"/>
              </a:rPr>
              <a:t>県事業</a:t>
            </a:r>
            <a:endParaRPr lang="ja-JP" altLang="ja-JP" sz="1800">
              <a:solidFill>
                <a:sysClr val="windowText" lastClr="000000"/>
              </a:solidFill>
              <a:effectLst/>
            </a:endParaRPr>
          </a:p>
          <a:p>
            <a:pPr algn="ctr"/>
            <a:r>
              <a:rPr kumimoji="1" lang="ja-JP" altLang="en-US" sz="1200">
                <a:solidFill>
                  <a:sysClr val="windowText" lastClr="000000"/>
                </a:solidFill>
                <a:effectLst/>
                <a:latin typeface="+mn-lt"/>
                <a:ea typeface="+mn-ea"/>
                <a:cs typeface="+mn-cs"/>
              </a:rPr>
              <a:t>２２４事</a:t>
            </a:r>
            <a:r>
              <a:rPr kumimoji="1" lang="ja-JP" altLang="ja-JP" sz="1200">
                <a:solidFill>
                  <a:sysClr val="windowText" lastClr="000000"/>
                </a:solidFill>
                <a:effectLst/>
                <a:latin typeface="+mn-lt"/>
                <a:ea typeface="+mn-ea"/>
                <a:cs typeface="+mn-cs"/>
              </a:rPr>
              <a:t>業</a:t>
            </a:r>
            <a:endParaRPr lang="ja-JP" altLang="ja-JP" sz="1200">
              <a:solidFill>
                <a:sysClr val="windowText" lastClr="000000"/>
              </a:solidFill>
              <a:effectLst/>
            </a:endParaRPr>
          </a:p>
          <a:p>
            <a:pPr algn="ctr"/>
            <a:r>
              <a:rPr kumimoji="1" lang="ja-JP" altLang="en-US" sz="1200">
                <a:solidFill>
                  <a:sysClr val="windowText" lastClr="000000"/>
                </a:solidFill>
                <a:effectLst/>
                <a:latin typeface="+mn-lt"/>
                <a:ea typeface="+mn-ea"/>
                <a:cs typeface="+mn-cs"/>
              </a:rPr>
              <a:t>２７，３１１</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sp macro="" textlink="">
        <xdr:nvSpPr>
          <xdr:cNvPr id="9" name="正方形/長方形 8"/>
          <xdr:cNvSpPr/>
        </xdr:nvSpPr>
        <xdr:spPr>
          <a:xfrm>
            <a:off x="5708345" y="65268673"/>
            <a:ext cx="3441000" cy="1020932"/>
          </a:xfrm>
          <a:prstGeom prst="rect">
            <a:avLst/>
          </a:prstGeom>
          <a:solidFill>
            <a:schemeClr val="bg1"/>
          </a:solidFill>
          <a:ln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effectLst/>
                <a:latin typeface="+mn-lt"/>
                <a:ea typeface="+mn-ea"/>
                <a:cs typeface="+mn-cs"/>
              </a:rPr>
              <a:t>B.</a:t>
            </a:r>
            <a:r>
              <a:rPr kumimoji="1" lang="ja-JP" altLang="ja-JP" sz="1400">
                <a:solidFill>
                  <a:sysClr val="windowText" lastClr="000000"/>
                </a:solidFill>
                <a:effectLst/>
                <a:latin typeface="+mn-lt"/>
                <a:ea typeface="+mn-ea"/>
                <a:cs typeface="+mn-cs"/>
              </a:rPr>
              <a:t>市町村事業</a:t>
            </a:r>
            <a:endParaRPr kumimoji="0" lang="en-US" altLang="ja-JP" sz="1400">
              <a:solidFill>
                <a:sysClr val="windowText" lastClr="000000"/>
              </a:solidFill>
              <a:effectLst/>
              <a:latin typeface="+mn-lt"/>
              <a:ea typeface="+mn-ea"/>
              <a:cs typeface="+mn-cs"/>
            </a:endParaRPr>
          </a:p>
          <a:p>
            <a:pPr algn="ctr"/>
            <a:r>
              <a:rPr kumimoji="0" lang="ja-JP" altLang="en-US" sz="1200">
                <a:solidFill>
                  <a:sysClr val="windowText" lastClr="000000"/>
                </a:solidFill>
                <a:effectLst/>
                <a:latin typeface="+mn-lt"/>
                <a:ea typeface="+mn-ea"/>
                <a:cs typeface="+mn-cs"/>
              </a:rPr>
              <a:t>６２０</a:t>
            </a:r>
            <a:r>
              <a:rPr kumimoji="1" lang="ja-JP" altLang="ja-JP" sz="1200">
                <a:solidFill>
                  <a:sysClr val="windowText" lastClr="000000"/>
                </a:solidFill>
                <a:effectLst/>
                <a:latin typeface="+mn-lt"/>
                <a:ea typeface="+mn-ea"/>
                <a:cs typeface="+mn-cs"/>
              </a:rPr>
              <a:t>事業</a:t>
            </a:r>
            <a:endParaRPr lang="ja-JP" altLang="ja-JP" sz="1200">
              <a:solidFill>
                <a:sysClr val="windowText" lastClr="000000"/>
              </a:solidFill>
              <a:effectLst/>
            </a:endParaRPr>
          </a:p>
          <a:p>
            <a:pPr algn="ctr"/>
            <a:r>
              <a:rPr kumimoji="1" lang="ja-JP" altLang="en-US" sz="1200">
                <a:solidFill>
                  <a:sysClr val="windowText" lastClr="000000"/>
                </a:solidFill>
                <a:effectLst/>
                <a:latin typeface="+mn-lt"/>
                <a:ea typeface="+mn-ea"/>
                <a:cs typeface="+mn-cs"/>
              </a:rPr>
              <a:t>２１，３２５</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cxnSp macro="">
        <xdr:nvCxnSpPr>
          <xdr:cNvPr id="10" name="直線矢印コネクタ 9"/>
          <xdr:cNvCxnSpPr>
            <a:stCxn id="3" idx="2"/>
            <a:endCxn id="4" idx="0"/>
          </xdr:cNvCxnSpPr>
        </xdr:nvCxnSpPr>
        <xdr:spPr>
          <a:xfrm>
            <a:off x="5369673" y="62461890"/>
            <a:ext cx="369" cy="506419"/>
          </a:xfrm>
          <a:prstGeom prst="straightConnector1">
            <a:avLst/>
          </a:prstGeom>
          <a:ln w="50800" cmpd="sng">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flipV="1">
            <a:off x="5408535" y="64145893"/>
            <a:ext cx="511" cy="292446"/>
          </a:xfrm>
          <a:prstGeom prst="straightConnector1">
            <a:avLst/>
          </a:prstGeom>
          <a:ln w="50800" cmpd="sng">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flipH="1">
            <a:off x="3397899" y="64455174"/>
            <a:ext cx="0" cy="720001"/>
          </a:xfrm>
          <a:prstGeom prst="straightConnector1">
            <a:avLst/>
          </a:prstGeom>
          <a:ln w="50800" cmpd="sng">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121924</xdr:colOff>
      <xdr:row>130</xdr:row>
      <xdr:rowOff>11207</xdr:rowOff>
    </xdr:from>
    <xdr:to>
      <xdr:col>49</xdr:col>
      <xdr:colOff>314141</xdr:colOff>
      <xdr:row>150</xdr:row>
      <xdr:rowOff>6293</xdr:rowOff>
    </xdr:to>
    <xdr:grpSp>
      <xdr:nvGrpSpPr>
        <xdr:cNvPr id="73" name="グループ化 56"/>
        <xdr:cNvGrpSpPr>
          <a:grpSpLocks/>
        </xdr:cNvGrpSpPr>
      </xdr:nvGrpSpPr>
      <xdr:grpSpPr bwMode="auto">
        <a:xfrm>
          <a:off x="1332159" y="68120560"/>
          <a:ext cx="8865570" cy="7547851"/>
          <a:chOff x="1465584" y="68422037"/>
          <a:chExt cx="7768930" cy="7813559"/>
        </a:xfrm>
      </xdr:grpSpPr>
      <xdr:sp macro="" textlink="">
        <xdr:nvSpPr>
          <xdr:cNvPr id="74" name="正方形/長方形 73"/>
          <xdr:cNvSpPr/>
        </xdr:nvSpPr>
        <xdr:spPr>
          <a:xfrm>
            <a:off x="3808608" y="68422037"/>
            <a:ext cx="3601255" cy="82359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r>
              <a:rPr kumimoji="1" lang="ja-JP" altLang="en-US" sz="1100">
                <a:solidFill>
                  <a:sysClr val="windowText" lastClr="000000"/>
                </a:solidFill>
              </a:rPr>
              <a:t>沖縄振興交付金　</a:t>
            </a:r>
            <a:r>
              <a:rPr kumimoji="1" lang="en-US" altLang="ja-JP" sz="1100">
                <a:solidFill>
                  <a:sysClr val="windowText" lastClr="000000"/>
                </a:solidFill>
              </a:rPr>
              <a:t>93,240</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（うち沖縄振興公共投資交付金　</a:t>
            </a:r>
            <a:r>
              <a:rPr kumimoji="1" lang="en-US" altLang="ja-JP" sz="1100">
                <a:solidFill>
                  <a:sysClr val="windowText" lastClr="000000"/>
                </a:solidFill>
              </a:rPr>
              <a:t>44,604</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75" name="正方形/長方形 74"/>
          <xdr:cNvSpPr/>
        </xdr:nvSpPr>
        <xdr:spPr>
          <a:xfrm>
            <a:off x="2573147" y="71006082"/>
            <a:ext cx="997733" cy="561936"/>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rPr>
              <a:t>D</a:t>
            </a: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文部科学</a:t>
            </a:r>
            <a:r>
              <a:rPr kumimoji="1" lang="ja-JP" altLang="ja-JP" sz="1000" b="0" i="0" baseline="0">
                <a:effectLst/>
                <a:latin typeface="+mn-lt"/>
                <a:ea typeface="+mn-ea"/>
                <a:cs typeface="+mn-cs"/>
              </a:rPr>
              <a:t>省</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rPr>
              <a:t>3,309</a:t>
            </a: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xnSp macro="">
        <xdr:nvCxnSpPr>
          <xdr:cNvPr id="76" name="直線コネクタ 75"/>
          <xdr:cNvCxnSpPr/>
        </xdr:nvCxnSpPr>
        <xdr:spPr>
          <a:xfrm flipV="1">
            <a:off x="1721613" y="69908126"/>
            <a:ext cx="7205381" cy="57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7" name="直線矢印コネクタ 76"/>
          <xdr:cNvCxnSpPr/>
        </xdr:nvCxnSpPr>
        <xdr:spPr>
          <a:xfrm flipH="1">
            <a:off x="1733776" y="69898979"/>
            <a:ext cx="0" cy="10697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8" name="大かっこ 77"/>
          <xdr:cNvSpPr/>
        </xdr:nvSpPr>
        <xdr:spPr>
          <a:xfrm>
            <a:off x="5746896" y="69419418"/>
            <a:ext cx="1367492" cy="27453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配分計画の作成</a:t>
            </a:r>
          </a:p>
        </xdr:txBody>
      </xdr:sp>
      <xdr:sp macro="" textlink="">
        <xdr:nvSpPr>
          <xdr:cNvPr id="79" name="大かっこ 78"/>
          <xdr:cNvSpPr/>
        </xdr:nvSpPr>
        <xdr:spPr>
          <a:xfrm>
            <a:off x="1520909" y="71676692"/>
            <a:ext cx="948723" cy="425012"/>
          </a:xfrm>
          <a:prstGeom prst="bracketPair">
            <a:avLst/>
          </a:prstGeom>
          <a:noFill/>
          <a:ln w="9525" cap="flat" cmpd="sng" algn="ctr">
            <a:solidFill>
              <a:srgbClr val="4F81BD">
                <a:shade val="95000"/>
                <a:satMod val="105000"/>
              </a:srgbClr>
            </a:solidFill>
            <a:prstDash val="solid"/>
          </a:ln>
          <a:effectLst/>
        </xdr:spPr>
        <xdr:txBody>
          <a:bodyPr vertOverflow="clip" horzOverflow="clip" tIns="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沖縄県に対する交付金</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80" name="正方形/長方形 79"/>
          <xdr:cNvSpPr/>
        </xdr:nvSpPr>
        <xdr:spPr>
          <a:xfrm>
            <a:off x="1512915" y="71007850"/>
            <a:ext cx="937353" cy="561936"/>
          </a:xfrm>
          <a:prstGeom prst="rect">
            <a:avLst/>
          </a:prstGeom>
          <a:noFill/>
          <a:ln w="25400" cap="flat" cmpd="sng" algn="ctr">
            <a:solidFill>
              <a:sysClr val="windowText" lastClr="000000"/>
            </a:solidFill>
            <a:prstDash val="solid"/>
          </a:ln>
          <a:effectLst/>
        </xdr:spPr>
        <xdr:txBody>
          <a:bodyPr vertOverflow="clip" horzOverflow="clip" rtlCol="0" anchor="ctr"/>
          <a:lstStyle/>
          <a:p>
            <a:pPr algn="ctr" eaLnBrk="1" fontAlgn="auto" latinLnBrk="0" hangingPunct="1"/>
            <a:r>
              <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rPr>
              <a:t>C</a:t>
            </a: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警察庁</a:t>
            </a:r>
            <a:endParaRPr lang="ja-JP" altLang="ja-JP" sz="10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rPr>
              <a:t>1</a:t>
            </a: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xnSp macro="">
        <xdr:nvCxnSpPr>
          <xdr:cNvPr id="81" name="直線矢印コネクタ 54"/>
          <xdr:cNvCxnSpPr>
            <a:cxnSpLocks noChangeShapeType="1"/>
          </xdr:cNvCxnSpPr>
        </xdr:nvCxnSpPr>
        <xdr:spPr bwMode="auto">
          <a:xfrm flipH="1">
            <a:off x="2967447" y="69902464"/>
            <a:ext cx="0" cy="1066800"/>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xnSp macro="">
        <xdr:nvCxnSpPr>
          <xdr:cNvPr id="82" name="直線矢印コネクタ 55"/>
          <xdr:cNvCxnSpPr>
            <a:cxnSpLocks noChangeShapeType="1"/>
          </xdr:cNvCxnSpPr>
        </xdr:nvCxnSpPr>
        <xdr:spPr bwMode="auto">
          <a:xfrm flipH="1">
            <a:off x="4202761" y="69918399"/>
            <a:ext cx="0" cy="1066800"/>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xnSp macro="">
        <xdr:nvCxnSpPr>
          <xdr:cNvPr id="83" name="直線矢印コネクタ 56"/>
          <xdr:cNvCxnSpPr>
            <a:cxnSpLocks noChangeShapeType="1"/>
          </xdr:cNvCxnSpPr>
        </xdr:nvCxnSpPr>
        <xdr:spPr bwMode="auto">
          <a:xfrm flipH="1">
            <a:off x="5416943" y="69913058"/>
            <a:ext cx="0" cy="1066800"/>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xnSp macro="">
        <xdr:nvCxnSpPr>
          <xdr:cNvPr id="84" name="直線矢印コネクタ 59"/>
          <xdr:cNvCxnSpPr>
            <a:cxnSpLocks noChangeShapeType="1"/>
          </xdr:cNvCxnSpPr>
        </xdr:nvCxnSpPr>
        <xdr:spPr bwMode="auto">
          <a:xfrm flipH="1">
            <a:off x="6491082" y="69904603"/>
            <a:ext cx="0" cy="1066799"/>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sp macro="" textlink="">
        <xdr:nvSpPr>
          <xdr:cNvPr id="85" name="正方形/長方形 84"/>
          <xdr:cNvSpPr/>
        </xdr:nvSpPr>
        <xdr:spPr>
          <a:xfrm>
            <a:off x="4677759" y="75277581"/>
            <a:ext cx="1428237" cy="60586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K</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．市町村等（</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42</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件）</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14,910</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86" name="大かっこ 85"/>
          <xdr:cNvSpPr/>
        </xdr:nvSpPr>
        <xdr:spPr>
          <a:xfrm>
            <a:off x="4809828" y="74087629"/>
            <a:ext cx="1448917" cy="325971"/>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交付対象事業の実施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7" name="正方形/長方形 86"/>
          <xdr:cNvSpPr/>
        </xdr:nvSpPr>
        <xdr:spPr>
          <a:xfrm>
            <a:off x="3704516" y="70999549"/>
            <a:ext cx="988392" cy="561936"/>
          </a:xfrm>
          <a:prstGeom prst="rect">
            <a:avLst/>
          </a:prstGeom>
          <a:noFill/>
          <a:ln w="25400" cap="flat" cmpd="sng" algn="ctr">
            <a:solidFill>
              <a:sysClr val="windowText" lastClr="000000"/>
            </a:solidFill>
            <a:prstDash val="solid"/>
          </a:ln>
          <a:effectLst/>
        </xdr:spPr>
        <xdr:txBody>
          <a:bodyPr vertOverflow="clip" horzOverflow="clip" rtlCol="0" anchor="ctr"/>
          <a:lstStyle/>
          <a:p>
            <a:pPr algn="ctr" eaLnBrk="1" fontAlgn="auto" latinLnBrk="0" hangingPunct="1"/>
            <a:r>
              <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rPr>
              <a:t>E</a:t>
            </a: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．厚生労働</a:t>
            </a:r>
            <a:r>
              <a:rPr kumimoji="1" lang="ja-JP" altLang="ja-JP" sz="1000" b="0" i="0" baseline="0">
                <a:effectLst/>
                <a:latin typeface="+mn-lt"/>
                <a:ea typeface="+mn-ea"/>
                <a:cs typeface="+mn-cs"/>
              </a:rPr>
              <a:t>省</a:t>
            </a:r>
            <a:endParaRPr lang="ja-JP" altLang="ja-JP" sz="10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rPr>
              <a:t>8,036</a:t>
            </a: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88" name="正方形/長方形 87"/>
          <xdr:cNvSpPr/>
        </xdr:nvSpPr>
        <xdr:spPr>
          <a:xfrm>
            <a:off x="4818368" y="70994226"/>
            <a:ext cx="1108907" cy="561936"/>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rPr>
              <a:t>F</a:t>
            </a: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農林水産省</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rPr>
              <a:t>8,698</a:t>
            </a: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89" name="正方形/長方形 88"/>
          <xdr:cNvSpPr/>
        </xdr:nvSpPr>
        <xdr:spPr>
          <a:xfrm>
            <a:off x="6012445" y="71005057"/>
            <a:ext cx="951469" cy="561936"/>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rPr>
              <a:t>G</a:t>
            </a: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経済産業省</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rPr>
              <a:t>33</a:t>
            </a: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xnSp macro="">
        <xdr:nvCxnSpPr>
          <xdr:cNvPr id="90" name="直線コネクタ 89"/>
          <xdr:cNvCxnSpPr/>
        </xdr:nvCxnSpPr>
        <xdr:spPr>
          <a:xfrm>
            <a:off x="5457331" y="69254508"/>
            <a:ext cx="3106" cy="654191"/>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91" name="正方形/長方形 90"/>
          <xdr:cNvSpPr/>
        </xdr:nvSpPr>
        <xdr:spPr>
          <a:xfrm>
            <a:off x="4433651" y="72983429"/>
            <a:ext cx="2196565" cy="1003456"/>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J</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．沖縄県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mn-lt"/>
                <a:ea typeface="ＭＳ Ｐゴシック"/>
                <a:cs typeface="+mn-cs"/>
              </a:rPr>
              <a:t>44,604</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（うち沖縄県分</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29,694</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百万円、市町村分</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14,910</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92" name="大かっこ 91"/>
          <xdr:cNvSpPr/>
        </xdr:nvSpPr>
        <xdr:spPr>
          <a:xfrm>
            <a:off x="4631502" y="75909474"/>
            <a:ext cx="1511307" cy="326122"/>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ctr"/>
          <a:lstStyle/>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交付対象事業の実施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93" name="直線矢印コネクタ 59"/>
          <xdr:cNvCxnSpPr>
            <a:cxnSpLocks noChangeShapeType="1"/>
          </xdr:cNvCxnSpPr>
        </xdr:nvCxnSpPr>
        <xdr:spPr bwMode="auto">
          <a:xfrm>
            <a:off x="5357087" y="74377403"/>
            <a:ext cx="0" cy="796870"/>
          </a:xfrm>
          <a:prstGeom prst="straightConnector1">
            <a:avLst/>
          </a:prstGeom>
          <a:noFill/>
          <a:ln w="9525" algn="ctr">
            <a:solidFill>
              <a:srgbClr val="4A7EBB"/>
            </a:solidFill>
            <a:prstDash val="dash"/>
            <a:round/>
            <a:headEnd/>
            <a:tailEnd type="arrow" w="med" len="med"/>
          </a:ln>
          <a:extLst>
            <a:ext uri="{909E8E84-426E-40DD-AFC4-6F175D3DCCD1}">
              <a14:hiddenFill xmlns:a14="http://schemas.microsoft.com/office/drawing/2010/main">
                <a:noFill/>
              </a14:hiddenFill>
            </a:ext>
          </a:extLst>
        </xdr:spPr>
      </xdr:cxnSp>
      <xdr:sp macro="" textlink="">
        <xdr:nvSpPr>
          <xdr:cNvPr id="94" name="テキスト ボックス 93"/>
          <xdr:cNvSpPr txBox="1"/>
        </xdr:nvSpPr>
        <xdr:spPr>
          <a:xfrm>
            <a:off x="1718732" y="68645828"/>
            <a:ext cx="2065013" cy="3218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（沖縄振興公共投資交付金）</a:t>
            </a:r>
          </a:p>
        </xdr:txBody>
      </xdr:sp>
      <xdr:sp macro="" textlink="">
        <xdr:nvSpPr>
          <xdr:cNvPr id="95" name="左中かっこ 94"/>
          <xdr:cNvSpPr/>
        </xdr:nvSpPr>
        <xdr:spPr>
          <a:xfrm rot="16200000">
            <a:off x="4995052" y="68659937"/>
            <a:ext cx="709993" cy="776893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lang="ja-JP" altLang="en-US"/>
          </a:p>
        </xdr:txBody>
      </xdr:sp>
      <xdr:sp macro="" textlink="">
        <xdr:nvSpPr>
          <xdr:cNvPr id="96" name="大かっこ 95"/>
          <xdr:cNvSpPr/>
        </xdr:nvSpPr>
        <xdr:spPr>
          <a:xfrm>
            <a:off x="2571732" y="71676692"/>
            <a:ext cx="948723" cy="425012"/>
          </a:xfrm>
          <a:prstGeom prst="bracketPair">
            <a:avLst/>
          </a:prstGeom>
          <a:noFill/>
          <a:ln w="9525" cap="flat" cmpd="sng" algn="ctr">
            <a:solidFill>
              <a:srgbClr val="4F81BD">
                <a:shade val="95000"/>
                <a:satMod val="105000"/>
              </a:srgbClr>
            </a:solidFill>
            <a:prstDash val="solid"/>
          </a:ln>
          <a:effectLst/>
        </xdr:spPr>
        <xdr:txBody>
          <a:bodyPr vertOverflow="clip" horzOverflow="clip" tIns="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沖縄県に対する交付金</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97" name="大かっこ 96"/>
          <xdr:cNvSpPr/>
        </xdr:nvSpPr>
        <xdr:spPr>
          <a:xfrm>
            <a:off x="3703388" y="71676692"/>
            <a:ext cx="948723" cy="425012"/>
          </a:xfrm>
          <a:prstGeom prst="bracketPair">
            <a:avLst/>
          </a:prstGeom>
          <a:noFill/>
          <a:ln w="9525" cap="flat" cmpd="sng" algn="ctr">
            <a:solidFill>
              <a:srgbClr val="4F81BD">
                <a:shade val="95000"/>
                <a:satMod val="105000"/>
              </a:srgbClr>
            </a:solidFill>
            <a:prstDash val="solid"/>
          </a:ln>
          <a:effectLst/>
        </xdr:spPr>
        <xdr:txBody>
          <a:bodyPr vertOverflow="clip" horzOverflow="clip" tIns="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沖縄県に対する交付金</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98" name="大かっこ 97"/>
          <xdr:cNvSpPr/>
        </xdr:nvSpPr>
        <xdr:spPr>
          <a:xfrm>
            <a:off x="4864438" y="71676692"/>
            <a:ext cx="948723" cy="425012"/>
          </a:xfrm>
          <a:prstGeom prst="bracketPair">
            <a:avLst/>
          </a:prstGeom>
          <a:noFill/>
          <a:ln w="9525" cap="flat" cmpd="sng" algn="ctr">
            <a:solidFill>
              <a:srgbClr val="4F81BD">
                <a:shade val="95000"/>
                <a:satMod val="105000"/>
              </a:srgbClr>
            </a:solidFill>
            <a:prstDash val="solid"/>
          </a:ln>
          <a:effectLst/>
        </xdr:spPr>
        <xdr:txBody>
          <a:bodyPr vertOverflow="clip" horzOverflow="clip" tIns="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沖縄県に対する交付金</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99" name="大かっこ 98"/>
          <xdr:cNvSpPr/>
        </xdr:nvSpPr>
        <xdr:spPr>
          <a:xfrm>
            <a:off x="5974048" y="71676692"/>
            <a:ext cx="948723" cy="425012"/>
          </a:xfrm>
          <a:prstGeom prst="bracketPair">
            <a:avLst/>
          </a:prstGeom>
          <a:noFill/>
          <a:ln w="9525" cap="flat" cmpd="sng" algn="ctr">
            <a:solidFill>
              <a:srgbClr val="4F81BD">
                <a:shade val="95000"/>
                <a:satMod val="105000"/>
              </a:srgbClr>
            </a:solidFill>
            <a:prstDash val="solid"/>
          </a:ln>
          <a:effectLst/>
        </xdr:spPr>
        <xdr:txBody>
          <a:bodyPr vertOverflow="clip" horzOverflow="clip" tIns="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沖縄県に対する交付金</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100" name="大かっこ 99"/>
          <xdr:cNvSpPr/>
        </xdr:nvSpPr>
        <xdr:spPr>
          <a:xfrm>
            <a:off x="7105704" y="71676692"/>
            <a:ext cx="948723" cy="425012"/>
          </a:xfrm>
          <a:prstGeom prst="bracketPair">
            <a:avLst/>
          </a:prstGeom>
          <a:noFill/>
          <a:ln w="9525" cap="flat" cmpd="sng" algn="ctr">
            <a:solidFill>
              <a:srgbClr val="4F81BD">
                <a:shade val="95000"/>
                <a:satMod val="105000"/>
              </a:srgbClr>
            </a:solidFill>
            <a:prstDash val="solid"/>
          </a:ln>
          <a:effectLst/>
        </xdr:spPr>
        <xdr:txBody>
          <a:bodyPr vertOverflow="clip" horzOverflow="clip" tIns="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沖縄県に対する交付金</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101" name="大かっこ 100"/>
          <xdr:cNvSpPr/>
        </xdr:nvSpPr>
        <xdr:spPr>
          <a:xfrm>
            <a:off x="8266754" y="71676692"/>
            <a:ext cx="948723" cy="425012"/>
          </a:xfrm>
          <a:prstGeom prst="bracketPair">
            <a:avLst/>
          </a:prstGeom>
          <a:noFill/>
          <a:ln w="9525" cap="flat" cmpd="sng" algn="ctr">
            <a:solidFill>
              <a:srgbClr val="4F81BD">
                <a:shade val="95000"/>
                <a:satMod val="105000"/>
              </a:srgbClr>
            </a:solidFill>
            <a:prstDash val="solid"/>
          </a:ln>
          <a:effectLst/>
        </xdr:spPr>
        <xdr:txBody>
          <a:bodyPr vertOverflow="clip" horzOverflow="clip" tIns="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沖縄県に対する交付金</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41</xdr:col>
      <xdr:colOff>3585</xdr:colOff>
      <xdr:row>132</xdr:row>
      <xdr:rowOff>429856</xdr:rowOff>
    </xdr:from>
    <xdr:to>
      <xdr:col>41</xdr:col>
      <xdr:colOff>3585</xdr:colOff>
      <xdr:row>134</xdr:row>
      <xdr:rowOff>133576</xdr:rowOff>
    </xdr:to>
    <xdr:cxnSp macro="">
      <xdr:nvCxnSpPr>
        <xdr:cNvPr id="102" name="直線矢印コネクタ 59"/>
        <xdr:cNvCxnSpPr>
          <a:cxnSpLocks noChangeShapeType="1"/>
        </xdr:cNvCxnSpPr>
      </xdr:nvCxnSpPr>
      <xdr:spPr bwMode="auto">
        <a:xfrm flipH="1">
          <a:off x="7501665" y="64491196"/>
          <a:ext cx="0" cy="1029600"/>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38</xdr:col>
      <xdr:colOff>89646</xdr:colOff>
      <xdr:row>134</xdr:row>
      <xdr:rowOff>129540</xdr:rowOff>
    </xdr:from>
    <xdr:to>
      <xdr:col>43</xdr:col>
      <xdr:colOff>166296</xdr:colOff>
      <xdr:row>136</xdr:row>
      <xdr:rowOff>55057</xdr:rowOff>
    </xdr:to>
    <xdr:sp macro="" textlink="">
      <xdr:nvSpPr>
        <xdr:cNvPr id="103" name="正方形/長方形 102"/>
        <xdr:cNvSpPr/>
      </xdr:nvSpPr>
      <xdr:spPr bwMode="auto">
        <a:xfrm>
          <a:off x="7039086" y="65516760"/>
          <a:ext cx="991050" cy="519877"/>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rPr>
            <a:t>H</a:t>
          </a: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国土交通</a:t>
          </a:r>
          <a:r>
            <a:rPr kumimoji="1" lang="ja-JP" altLang="ja-JP" sz="1000" b="0" i="0" baseline="0">
              <a:effectLst/>
              <a:latin typeface="+mn-lt"/>
              <a:ea typeface="+mn-ea"/>
              <a:cs typeface="+mn-cs"/>
            </a:rPr>
            <a:t>省</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rPr>
            <a:t>24,496</a:t>
          </a: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48</xdr:col>
      <xdr:colOff>134471</xdr:colOff>
      <xdr:row>132</xdr:row>
      <xdr:rowOff>418651</xdr:rowOff>
    </xdr:from>
    <xdr:to>
      <xdr:col>48</xdr:col>
      <xdr:colOff>134471</xdr:colOff>
      <xdr:row>134</xdr:row>
      <xdr:rowOff>122371</xdr:rowOff>
    </xdr:to>
    <xdr:cxnSp macro="">
      <xdr:nvCxnSpPr>
        <xdr:cNvPr id="104" name="直線矢印コネクタ 59"/>
        <xdr:cNvCxnSpPr>
          <a:cxnSpLocks noChangeShapeType="1"/>
        </xdr:cNvCxnSpPr>
      </xdr:nvCxnSpPr>
      <xdr:spPr bwMode="auto">
        <a:xfrm flipH="1">
          <a:off x="8912711" y="64479991"/>
          <a:ext cx="0" cy="1029600"/>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45</xdr:col>
      <xdr:colOff>74406</xdr:colOff>
      <xdr:row>134</xdr:row>
      <xdr:rowOff>118333</xdr:rowOff>
    </xdr:from>
    <xdr:to>
      <xdr:col>49</xdr:col>
      <xdr:colOff>333937</xdr:colOff>
      <xdr:row>136</xdr:row>
      <xdr:rowOff>43850</xdr:rowOff>
    </xdr:to>
    <xdr:sp macro="" textlink="">
      <xdr:nvSpPr>
        <xdr:cNvPr id="105" name="正方形/長方形 104"/>
        <xdr:cNvSpPr/>
      </xdr:nvSpPr>
      <xdr:spPr bwMode="auto">
        <a:xfrm>
          <a:off x="8304006" y="65505553"/>
          <a:ext cx="991051" cy="519877"/>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rPr>
            <a:t>I</a:t>
          </a: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環境</a:t>
          </a:r>
          <a:r>
            <a:rPr kumimoji="1" lang="ja-JP" altLang="ja-JP" sz="1000" b="0" i="0" baseline="0">
              <a:effectLst/>
              <a:latin typeface="+mn-lt"/>
              <a:ea typeface="+mn-ea"/>
              <a:cs typeface="+mn-cs"/>
            </a:rPr>
            <a:t>省</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rPr>
            <a:t>30</a:t>
          </a:r>
          <a:r>
            <a:rPr kumimoji="1"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24"/>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4"/>
      <c r="B2" s="74"/>
      <c r="C2" s="74"/>
      <c r="D2" s="74"/>
      <c r="E2" s="74"/>
      <c r="F2" s="74"/>
      <c r="G2" s="74"/>
      <c r="H2" s="74"/>
      <c r="I2" s="74"/>
      <c r="J2" s="74"/>
      <c r="K2" s="74"/>
      <c r="L2" s="74"/>
      <c r="M2" s="74"/>
      <c r="N2" s="74"/>
      <c r="O2" s="74"/>
      <c r="P2" s="74"/>
      <c r="Q2" s="74"/>
      <c r="R2" s="74"/>
      <c r="S2" s="74"/>
      <c r="T2" s="74"/>
      <c r="U2" s="74"/>
      <c r="V2" s="74"/>
      <c r="W2" s="74"/>
      <c r="X2" s="82" t="s">
        <v>0</v>
      </c>
      <c r="Y2" s="74"/>
      <c r="Z2" s="50"/>
      <c r="AA2" s="50"/>
      <c r="AB2" s="50"/>
      <c r="AC2" s="50"/>
      <c r="AD2" s="165">
        <v>2022</v>
      </c>
      <c r="AE2" s="165"/>
      <c r="AF2" s="165"/>
      <c r="AG2" s="165"/>
      <c r="AH2" s="165"/>
      <c r="AI2" s="84" t="s">
        <v>264</v>
      </c>
      <c r="AJ2" s="165" t="s">
        <v>606</v>
      </c>
      <c r="AK2" s="165"/>
      <c r="AL2" s="165"/>
      <c r="AM2" s="165"/>
      <c r="AN2" s="84" t="s">
        <v>264</v>
      </c>
      <c r="AO2" s="165">
        <v>21</v>
      </c>
      <c r="AP2" s="165"/>
      <c r="AQ2" s="165"/>
      <c r="AR2" s="85" t="s">
        <v>264</v>
      </c>
      <c r="AS2" s="166">
        <v>69</v>
      </c>
      <c r="AT2" s="166"/>
      <c r="AU2" s="166"/>
      <c r="AV2" s="84" t="str">
        <f>IF(AW2="","","-")</f>
        <v/>
      </c>
      <c r="AW2" s="167"/>
      <c r="AX2" s="167"/>
    </row>
    <row r="3" spans="1:50" ht="21" customHeight="1" thickBot="1" x14ac:dyDescent="0.2">
      <c r="A3" s="168" t="s">
        <v>570</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23" t="s">
        <v>57</v>
      </c>
      <c r="AJ3" s="170" t="s">
        <v>580</v>
      </c>
      <c r="AK3" s="170"/>
      <c r="AL3" s="170"/>
      <c r="AM3" s="170"/>
      <c r="AN3" s="170"/>
      <c r="AO3" s="170"/>
      <c r="AP3" s="170"/>
      <c r="AQ3" s="170"/>
      <c r="AR3" s="170"/>
      <c r="AS3" s="170"/>
      <c r="AT3" s="170"/>
      <c r="AU3" s="170"/>
      <c r="AV3" s="170"/>
      <c r="AW3" s="170"/>
      <c r="AX3" s="24" t="s">
        <v>58</v>
      </c>
    </row>
    <row r="4" spans="1:50" ht="24.75" customHeight="1" x14ac:dyDescent="0.15">
      <c r="A4" s="179" t="s">
        <v>23</v>
      </c>
      <c r="B4" s="180"/>
      <c r="C4" s="180"/>
      <c r="D4" s="180"/>
      <c r="E4" s="180"/>
      <c r="F4" s="180"/>
      <c r="G4" s="181" t="s">
        <v>581</v>
      </c>
      <c r="H4" s="182"/>
      <c r="I4" s="182"/>
      <c r="J4" s="182"/>
      <c r="K4" s="182"/>
      <c r="L4" s="182"/>
      <c r="M4" s="182"/>
      <c r="N4" s="182"/>
      <c r="O4" s="182"/>
      <c r="P4" s="182"/>
      <c r="Q4" s="182"/>
      <c r="R4" s="182"/>
      <c r="S4" s="182"/>
      <c r="T4" s="182"/>
      <c r="U4" s="182"/>
      <c r="V4" s="182"/>
      <c r="W4" s="182"/>
      <c r="X4" s="182"/>
      <c r="Y4" s="183" t="s">
        <v>1</v>
      </c>
      <c r="Z4" s="184"/>
      <c r="AA4" s="184"/>
      <c r="AB4" s="184"/>
      <c r="AC4" s="184"/>
      <c r="AD4" s="185"/>
      <c r="AE4" s="186" t="s">
        <v>582</v>
      </c>
      <c r="AF4" s="187"/>
      <c r="AG4" s="187"/>
      <c r="AH4" s="187"/>
      <c r="AI4" s="187"/>
      <c r="AJ4" s="187"/>
      <c r="AK4" s="187"/>
      <c r="AL4" s="187"/>
      <c r="AM4" s="187"/>
      <c r="AN4" s="187"/>
      <c r="AO4" s="187"/>
      <c r="AP4" s="188"/>
      <c r="AQ4" s="189" t="s">
        <v>2</v>
      </c>
      <c r="AR4" s="184"/>
      <c r="AS4" s="184"/>
      <c r="AT4" s="184"/>
      <c r="AU4" s="184"/>
      <c r="AV4" s="184"/>
      <c r="AW4" s="184"/>
      <c r="AX4" s="190"/>
    </row>
    <row r="5" spans="1:50" ht="30" customHeight="1" x14ac:dyDescent="0.15">
      <c r="A5" s="191" t="s">
        <v>60</v>
      </c>
      <c r="B5" s="192"/>
      <c r="C5" s="192"/>
      <c r="D5" s="192"/>
      <c r="E5" s="192"/>
      <c r="F5" s="193"/>
      <c r="G5" s="194" t="s">
        <v>583</v>
      </c>
      <c r="H5" s="195"/>
      <c r="I5" s="195"/>
      <c r="J5" s="195"/>
      <c r="K5" s="195"/>
      <c r="L5" s="195"/>
      <c r="M5" s="196" t="s">
        <v>59</v>
      </c>
      <c r="N5" s="197"/>
      <c r="O5" s="197"/>
      <c r="P5" s="197"/>
      <c r="Q5" s="197"/>
      <c r="R5" s="198"/>
      <c r="S5" s="199" t="s">
        <v>376</v>
      </c>
      <c r="T5" s="195"/>
      <c r="U5" s="195"/>
      <c r="V5" s="195"/>
      <c r="W5" s="195"/>
      <c r="X5" s="200"/>
      <c r="Y5" s="201" t="s">
        <v>3</v>
      </c>
      <c r="Z5" s="202"/>
      <c r="AA5" s="202"/>
      <c r="AB5" s="202"/>
      <c r="AC5" s="202"/>
      <c r="AD5" s="203"/>
      <c r="AE5" s="146" t="s">
        <v>584</v>
      </c>
      <c r="AF5" s="146"/>
      <c r="AG5" s="146"/>
      <c r="AH5" s="146"/>
      <c r="AI5" s="146"/>
      <c r="AJ5" s="146"/>
      <c r="AK5" s="146"/>
      <c r="AL5" s="146"/>
      <c r="AM5" s="146"/>
      <c r="AN5" s="146"/>
      <c r="AO5" s="146"/>
      <c r="AP5" s="147"/>
      <c r="AQ5" s="148" t="s">
        <v>726</v>
      </c>
      <c r="AR5" s="149"/>
      <c r="AS5" s="149"/>
      <c r="AT5" s="149"/>
      <c r="AU5" s="149"/>
      <c r="AV5" s="149"/>
      <c r="AW5" s="149"/>
      <c r="AX5" s="150"/>
    </row>
    <row r="6" spans="1:50" ht="39" customHeight="1" x14ac:dyDescent="0.15">
      <c r="A6" s="151" t="s">
        <v>4</v>
      </c>
      <c r="B6" s="152"/>
      <c r="C6" s="152"/>
      <c r="D6" s="152"/>
      <c r="E6" s="152"/>
      <c r="F6" s="152"/>
      <c r="G6" s="153" t="str">
        <f>入力規則等!F39</f>
        <v>一般会計</v>
      </c>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5"/>
    </row>
    <row r="7" spans="1:50" ht="49.5" customHeight="1" x14ac:dyDescent="0.15">
      <c r="A7" s="156" t="s">
        <v>20</v>
      </c>
      <c r="B7" s="157"/>
      <c r="C7" s="157"/>
      <c r="D7" s="157"/>
      <c r="E7" s="157"/>
      <c r="F7" s="158"/>
      <c r="G7" s="159" t="s">
        <v>657</v>
      </c>
      <c r="H7" s="160"/>
      <c r="I7" s="160"/>
      <c r="J7" s="160"/>
      <c r="K7" s="160"/>
      <c r="L7" s="160"/>
      <c r="M7" s="160"/>
      <c r="N7" s="160"/>
      <c r="O7" s="160"/>
      <c r="P7" s="160"/>
      <c r="Q7" s="160"/>
      <c r="R7" s="160"/>
      <c r="S7" s="160"/>
      <c r="T7" s="160"/>
      <c r="U7" s="160"/>
      <c r="V7" s="160"/>
      <c r="W7" s="160"/>
      <c r="X7" s="161"/>
      <c r="Y7" s="162" t="s">
        <v>249</v>
      </c>
      <c r="Z7" s="163"/>
      <c r="AA7" s="163"/>
      <c r="AB7" s="163"/>
      <c r="AC7" s="163"/>
      <c r="AD7" s="164"/>
      <c r="AE7" s="232" t="s">
        <v>661</v>
      </c>
      <c r="AF7" s="233"/>
      <c r="AG7" s="233"/>
      <c r="AH7" s="233"/>
      <c r="AI7" s="233"/>
      <c r="AJ7" s="233"/>
      <c r="AK7" s="233"/>
      <c r="AL7" s="233"/>
      <c r="AM7" s="233"/>
      <c r="AN7" s="233"/>
      <c r="AO7" s="233"/>
      <c r="AP7" s="233"/>
      <c r="AQ7" s="233"/>
      <c r="AR7" s="233"/>
      <c r="AS7" s="233"/>
      <c r="AT7" s="233"/>
      <c r="AU7" s="233"/>
      <c r="AV7" s="233"/>
      <c r="AW7" s="233"/>
      <c r="AX7" s="234"/>
    </row>
    <row r="8" spans="1:50" ht="53.25" customHeight="1" x14ac:dyDescent="0.15">
      <c r="A8" s="156" t="s">
        <v>180</v>
      </c>
      <c r="B8" s="157"/>
      <c r="C8" s="157"/>
      <c r="D8" s="157"/>
      <c r="E8" s="157"/>
      <c r="F8" s="158"/>
      <c r="G8" s="171" t="str">
        <f>入力規則等!A27</f>
        <v>沖縄振興、地方創生</v>
      </c>
      <c r="H8" s="172"/>
      <c r="I8" s="172"/>
      <c r="J8" s="172"/>
      <c r="K8" s="172"/>
      <c r="L8" s="172"/>
      <c r="M8" s="172"/>
      <c r="N8" s="172"/>
      <c r="O8" s="172"/>
      <c r="P8" s="172"/>
      <c r="Q8" s="172"/>
      <c r="R8" s="172"/>
      <c r="S8" s="172"/>
      <c r="T8" s="172"/>
      <c r="U8" s="172"/>
      <c r="V8" s="172"/>
      <c r="W8" s="172"/>
      <c r="X8" s="173"/>
      <c r="Y8" s="174" t="s">
        <v>181</v>
      </c>
      <c r="Z8" s="175"/>
      <c r="AA8" s="175"/>
      <c r="AB8" s="175"/>
      <c r="AC8" s="175"/>
      <c r="AD8" s="176"/>
      <c r="AE8" s="177" t="str">
        <f>入力規則等!K13</f>
        <v>その他の事項経費</v>
      </c>
      <c r="AF8" s="172"/>
      <c r="AG8" s="172"/>
      <c r="AH8" s="172"/>
      <c r="AI8" s="172"/>
      <c r="AJ8" s="172"/>
      <c r="AK8" s="172"/>
      <c r="AL8" s="172"/>
      <c r="AM8" s="172"/>
      <c r="AN8" s="172"/>
      <c r="AO8" s="172"/>
      <c r="AP8" s="172"/>
      <c r="AQ8" s="172"/>
      <c r="AR8" s="172"/>
      <c r="AS8" s="172"/>
      <c r="AT8" s="172"/>
      <c r="AU8" s="172"/>
      <c r="AV8" s="172"/>
      <c r="AW8" s="172"/>
      <c r="AX8" s="178"/>
    </row>
    <row r="9" spans="1:50" ht="58.5" customHeight="1" x14ac:dyDescent="0.15">
      <c r="A9" s="141" t="s">
        <v>21</v>
      </c>
      <c r="B9" s="142"/>
      <c r="C9" s="142"/>
      <c r="D9" s="142"/>
      <c r="E9" s="142"/>
      <c r="F9" s="142"/>
      <c r="G9" s="143" t="s">
        <v>660</v>
      </c>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5"/>
    </row>
    <row r="10" spans="1:50" ht="96.6" customHeight="1" x14ac:dyDescent="0.15">
      <c r="A10" s="247" t="s">
        <v>28</v>
      </c>
      <c r="B10" s="248"/>
      <c r="C10" s="248"/>
      <c r="D10" s="248"/>
      <c r="E10" s="248"/>
      <c r="F10" s="248"/>
      <c r="G10" s="249" t="s">
        <v>609</v>
      </c>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1"/>
    </row>
    <row r="11" spans="1:50" ht="42" customHeight="1" x14ac:dyDescent="0.15">
      <c r="A11" s="247" t="s">
        <v>5</v>
      </c>
      <c r="B11" s="248"/>
      <c r="C11" s="248"/>
      <c r="D11" s="248"/>
      <c r="E11" s="248"/>
      <c r="F11" s="252"/>
      <c r="G11" s="253" t="str">
        <f>入力規則等!P10</f>
        <v>補助</v>
      </c>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5"/>
    </row>
    <row r="12" spans="1:50" ht="21" customHeight="1" x14ac:dyDescent="0.15">
      <c r="A12" s="256" t="s">
        <v>22</v>
      </c>
      <c r="B12" s="257"/>
      <c r="C12" s="257"/>
      <c r="D12" s="257"/>
      <c r="E12" s="257"/>
      <c r="F12" s="258"/>
      <c r="G12" s="263"/>
      <c r="H12" s="264"/>
      <c r="I12" s="264"/>
      <c r="J12" s="264"/>
      <c r="K12" s="264"/>
      <c r="L12" s="264"/>
      <c r="M12" s="264"/>
      <c r="N12" s="264"/>
      <c r="O12" s="264"/>
      <c r="P12" s="238" t="s">
        <v>396</v>
      </c>
      <c r="Q12" s="239"/>
      <c r="R12" s="239"/>
      <c r="S12" s="239"/>
      <c r="T12" s="239"/>
      <c r="U12" s="239"/>
      <c r="V12" s="265"/>
      <c r="W12" s="238" t="s">
        <v>548</v>
      </c>
      <c r="X12" s="239"/>
      <c r="Y12" s="239"/>
      <c r="Z12" s="239"/>
      <c r="AA12" s="239"/>
      <c r="AB12" s="239"/>
      <c r="AC12" s="265"/>
      <c r="AD12" s="238" t="s">
        <v>550</v>
      </c>
      <c r="AE12" s="239"/>
      <c r="AF12" s="239"/>
      <c r="AG12" s="239"/>
      <c r="AH12" s="239"/>
      <c r="AI12" s="239"/>
      <c r="AJ12" s="265"/>
      <c r="AK12" s="238" t="s">
        <v>562</v>
      </c>
      <c r="AL12" s="239"/>
      <c r="AM12" s="239"/>
      <c r="AN12" s="239"/>
      <c r="AO12" s="239"/>
      <c r="AP12" s="239"/>
      <c r="AQ12" s="265"/>
      <c r="AR12" s="238" t="s">
        <v>563</v>
      </c>
      <c r="AS12" s="239"/>
      <c r="AT12" s="239"/>
      <c r="AU12" s="239"/>
      <c r="AV12" s="239"/>
      <c r="AW12" s="239"/>
      <c r="AX12" s="240"/>
    </row>
    <row r="13" spans="1:50" ht="21" customHeight="1" x14ac:dyDescent="0.15">
      <c r="A13" s="259"/>
      <c r="B13" s="260"/>
      <c r="C13" s="260"/>
      <c r="D13" s="260"/>
      <c r="E13" s="260"/>
      <c r="F13" s="261"/>
      <c r="G13" s="222" t="s">
        <v>6</v>
      </c>
      <c r="H13" s="223"/>
      <c r="I13" s="241" t="s">
        <v>7</v>
      </c>
      <c r="J13" s="242"/>
      <c r="K13" s="242"/>
      <c r="L13" s="242"/>
      <c r="M13" s="242"/>
      <c r="N13" s="242"/>
      <c r="O13" s="243"/>
      <c r="P13" s="207">
        <f>53217+56116</f>
        <v>109333</v>
      </c>
      <c r="Q13" s="208"/>
      <c r="R13" s="208"/>
      <c r="S13" s="208"/>
      <c r="T13" s="208"/>
      <c r="U13" s="208"/>
      <c r="V13" s="209"/>
      <c r="W13" s="207">
        <f>49183+52173</f>
        <v>101356</v>
      </c>
      <c r="X13" s="208"/>
      <c r="Y13" s="208"/>
      <c r="Z13" s="208"/>
      <c r="AA13" s="208"/>
      <c r="AB13" s="208"/>
      <c r="AC13" s="209"/>
      <c r="AD13" s="207">
        <f>47732+50370</f>
        <v>98102</v>
      </c>
      <c r="AE13" s="208"/>
      <c r="AF13" s="208"/>
      <c r="AG13" s="208"/>
      <c r="AH13" s="208"/>
      <c r="AI13" s="208"/>
      <c r="AJ13" s="209"/>
      <c r="AK13" s="207">
        <f>36806+39444</f>
        <v>76250</v>
      </c>
      <c r="AL13" s="208"/>
      <c r="AM13" s="208"/>
      <c r="AN13" s="208"/>
      <c r="AO13" s="208"/>
      <c r="AP13" s="208"/>
      <c r="AQ13" s="209"/>
      <c r="AR13" s="244">
        <v>76250</v>
      </c>
      <c r="AS13" s="245"/>
      <c r="AT13" s="245"/>
      <c r="AU13" s="245"/>
      <c r="AV13" s="245"/>
      <c r="AW13" s="245"/>
      <c r="AX13" s="246"/>
    </row>
    <row r="14" spans="1:50" ht="21" customHeight="1" x14ac:dyDescent="0.15">
      <c r="A14" s="259"/>
      <c r="B14" s="260"/>
      <c r="C14" s="260"/>
      <c r="D14" s="260"/>
      <c r="E14" s="260"/>
      <c r="F14" s="261"/>
      <c r="G14" s="224"/>
      <c r="H14" s="225"/>
      <c r="I14" s="204" t="s">
        <v>8</v>
      </c>
      <c r="J14" s="205"/>
      <c r="K14" s="205"/>
      <c r="L14" s="205"/>
      <c r="M14" s="205"/>
      <c r="N14" s="205"/>
      <c r="O14" s="206"/>
      <c r="P14" s="207">
        <v>0</v>
      </c>
      <c r="Q14" s="208"/>
      <c r="R14" s="208"/>
      <c r="S14" s="208"/>
      <c r="T14" s="208"/>
      <c r="U14" s="208"/>
      <c r="V14" s="209"/>
      <c r="W14" s="207">
        <v>0</v>
      </c>
      <c r="X14" s="208"/>
      <c r="Y14" s="208"/>
      <c r="Z14" s="208"/>
      <c r="AA14" s="208"/>
      <c r="AB14" s="208"/>
      <c r="AC14" s="209"/>
      <c r="AD14" s="207" t="s">
        <v>585</v>
      </c>
      <c r="AE14" s="208"/>
      <c r="AF14" s="208"/>
      <c r="AG14" s="208"/>
      <c r="AH14" s="208"/>
      <c r="AI14" s="208"/>
      <c r="AJ14" s="209"/>
      <c r="AK14" s="207" t="s">
        <v>264</v>
      </c>
      <c r="AL14" s="208"/>
      <c r="AM14" s="208"/>
      <c r="AN14" s="208"/>
      <c r="AO14" s="208"/>
      <c r="AP14" s="208"/>
      <c r="AQ14" s="209"/>
      <c r="AR14" s="228"/>
      <c r="AS14" s="228"/>
      <c r="AT14" s="228"/>
      <c r="AU14" s="228"/>
      <c r="AV14" s="228"/>
      <c r="AW14" s="228"/>
      <c r="AX14" s="229"/>
    </row>
    <row r="15" spans="1:50" ht="21" customHeight="1" x14ac:dyDescent="0.15">
      <c r="A15" s="259"/>
      <c r="B15" s="260"/>
      <c r="C15" s="260"/>
      <c r="D15" s="260"/>
      <c r="E15" s="260"/>
      <c r="F15" s="261"/>
      <c r="G15" s="224"/>
      <c r="H15" s="225"/>
      <c r="I15" s="204" t="s">
        <v>48</v>
      </c>
      <c r="J15" s="230"/>
      <c r="K15" s="230"/>
      <c r="L15" s="230"/>
      <c r="M15" s="230"/>
      <c r="N15" s="230"/>
      <c r="O15" s="231"/>
      <c r="P15" s="207">
        <f>23269+6929</f>
        <v>30198</v>
      </c>
      <c r="Q15" s="208"/>
      <c r="R15" s="208"/>
      <c r="S15" s="208"/>
      <c r="T15" s="208"/>
      <c r="U15" s="208"/>
      <c r="V15" s="209"/>
      <c r="W15" s="207">
        <f>21474+9343</f>
        <v>30817</v>
      </c>
      <c r="X15" s="208"/>
      <c r="Y15" s="208"/>
      <c r="Z15" s="208"/>
      <c r="AA15" s="208"/>
      <c r="AB15" s="208"/>
      <c r="AC15" s="209"/>
      <c r="AD15" s="207">
        <f>19823+8735</f>
        <v>28558</v>
      </c>
      <c r="AE15" s="208"/>
      <c r="AF15" s="208"/>
      <c r="AG15" s="208"/>
      <c r="AH15" s="208"/>
      <c r="AI15" s="208"/>
      <c r="AJ15" s="209"/>
      <c r="AK15" s="207">
        <f>22792+7876</f>
        <v>30668</v>
      </c>
      <c r="AL15" s="208"/>
      <c r="AM15" s="208"/>
      <c r="AN15" s="208"/>
      <c r="AO15" s="208"/>
      <c r="AP15" s="208"/>
      <c r="AQ15" s="209"/>
      <c r="AR15" s="207"/>
      <c r="AS15" s="208"/>
      <c r="AT15" s="208"/>
      <c r="AU15" s="208"/>
      <c r="AV15" s="208"/>
      <c r="AW15" s="208"/>
      <c r="AX15" s="210"/>
    </row>
    <row r="16" spans="1:50" ht="21" customHeight="1" x14ac:dyDescent="0.15">
      <c r="A16" s="259"/>
      <c r="B16" s="260"/>
      <c r="C16" s="260"/>
      <c r="D16" s="260"/>
      <c r="E16" s="260"/>
      <c r="F16" s="261"/>
      <c r="G16" s="224"/>
      <c r="H16" s="225"/>
      <c r="I16" s="204" t="s">
        <v>49</v>
      </c>
      <c r="J16" s="230"/>
      <c r="K16" s="230"/>
      <c r="L16" s="230"/>
      <c r="M16" s="230"/>
      <c r="N16" s="230"/>
      <c r="O16" s="231"/>
      <c r="P16" s="207">
        <v>-30817</v>
      </c>
      <c r="Q16" s="208"/>
      <c r="R16" s="208"/>
      <c r="S16" s="208"/>
      <c r="T16" s="208"/>
      <c r="U16" s="208"/>
      <c r="V16" s="209"/>
      <c r="W16" s="207">
        <v>-28558</v>
      </c>
      <c r="X16" s="208"/>
      <c r="Y16" s="208"/>
      <c r="Z16" s="208"/>
      <c r="AA16" s="208"/>
      <c r="AB16" s="208"/>
      <c r="AC16" s="209"/>
      <c r="AD16" s="207">
        <v>-30668</v>
      </c>
      <c r="AE16" s="208"/>
      <c r="AF16" s="208"/>
      <c r="AG16" s="208"/>
      <c r="AH16" s="208"/>
      <c r="AI16" s="208"/>
      <c r="AJ16" s="209"/>
      <c r="AK16" s="207"/>
      <c r="AL16" s="208"/>
      <c r="AM16" s="208"/>
      <c r="AN16" s="208"/>
      <c r="AO16" s="208"/>
      <c r="AP16" s="208"/>
      <c r="AQ16" s="209"/>
      <c r="AR16" s="235"/>
      <c r="AS16" s="236"/>
      <c r="AT16" s="236"/>
      <c r="AU16" s="236"/>
      <c r="AV16" s="236"/>
      <c r="AW16" s="236"/>
      <c r="AX16" s="237"/>
    </row>
    <row r="17" spans="1:50" ht="24.75" customHeight="1" x14ac:dyDescent="0.15">
      <c r="A17" s="259"/>
      <c r="B17" s="260"/>
      <c r="C17" s="260"/>
      <c r="D17" s="260"/>
      <c r="E17" s="260"/>
      <c r="F17" s="261"/>
      <c r="G17" s="224"/>
      <c r="H17" s="225"/>
      <c r="I17" s="204" t="s">
        <v>47</v>
      </c>
      <c r="J17" s="205"/>
      <c r="K17" s="205"/>
      <c r="L17" s="205"/>
      <c r="M17" s="205"/>
      <c r="N17" s="205"/>
      <c r="O17" s="206"/>
      <c r="P17" s="207" t="s">
        <v>585</v>
      </c>
      <c r="Q17" s="208"/>
      <c r="R17" s="208"/>
      <c r="S17" s="208"/>
      <c r="T17" s="208"/>
      <c r="U17" s="208"/>
      <c r="V17" s="209"/>
      <c r="W17" s="207" t="s">
        <v>585</v>
      </c>
      <c r="X17" s="208"/>
      <c r="Y17" s="208"/>
      <c r="Z17" s="208"/>
      <c r="AA17" s="208"/>
      <c r="AB17" s="208"/>
      <c r="AC17" s="209"/>
      <c r="AD17" s="207" t="s">
        <v>264</v>
      </c>
      <c r="AE17" s="208"/>
      <c r="AF17" s="208"/>
      <c r="AG17" s="208"/>
      <c r="AH17" s="208"/>
      <c r="AI17" s="208"/>
      <c r="AJ17" s="209"/>
      <c r="AK17" s="207" t="s">
        <v>264</v>
      </c>
      <c r="AL17" s="208"/>
      <c r="AM17" s="208"/>
      <c r="AN17" s="208"/>
      <c r="AO17" s="208"/>
      <c r="AP17" s="208"/>
      <c r="AQ17" s="209"/>
      <c r="AR17" s="220"/>
      <c r="AS17" s="220"/>
      <c r="AT17" s="220"/>
      <c r="AU17" s="220"/>
      <c r="AV17" s="220"/>
      <c r="AW17" s="220"/>
      <c r="AX17" s="221"/>
    </row>
    <row r="18" spans="1:50" ht="24.75" customHeight="1" x14ac:dyDescent="0.15">
      <c r="A18" s="259"/>
      <c r="B18" s="260"/>
      <c r="C18" s="260"/>
      <c r="D18" s="260"/>
      <c r="E18" s="260"/>
      <c r="F18" s="261"/>
      <c r="G18" s="226"/>
      <c r="H18" s="227"/>
      <c r="I18" s="270" t="s">
        <v>18</v>
      </c>
      <c r="J18" s="271"/>
      <c r="K18" s="271"/>
      <c r="L18" s="271"/>
      <c r="M18" s="271"/>
      <c r="N18" s="271"/>
      <c r="O18" s="272"/>
      <c r="P18" s="273">
        <f>SUM(P13:V17)</f>
        <v>108714</v>
      </c>
      <c r="Q18" s="274"/>
      <c r="R18" s="274"/>
      <c r="S18" s="274"/>
      <c r="T18" s="274"/>
      <c r="U18" s="274"/>
      <c r="V18" s="275"/>
      <c r="W18" s="273">
        <f>SUM(W13:AC17)</f>
        <v>103615</v>
      </c>
      <c r="X18" s="274"/>
      <c r="Y18" s="274"/>
      <c r="Z18" s="274"/>
      <c r="AA18" s="274"/>
      <c r="AB18" s="274"/>
      <c r="AC18" s="275"/>
      <c r="AD18" s="273">
        <f>SUM(AD13:AJ17)</f>
        <v>95992</v>
      </c>
      <c r="AE18" s="274"/>
      <c r="AF18" s="274"/>
      <c r="AG18" s="274"/>
      <c r="AH18" s="274"/>
      <c r="AI18" s="274"/>
      <c r="AJ18" s="275"/>
      <c r="AK18" s="273">
        <f>SUM(AK13:AQ17)</f>
        <v>106918</v>
      </c>
      <c r="AL18" s="274"/>
      <c r="AM18" s="274"/>
      <c r="AN18" s="274"/>
      <c r="AO18" s="274"/>
      <c r="AP18" s="274"/>
      <c r="AQ18" s="275"/>
      <c r="AR18" s="273">
        <f>SUM(AR13:AX17)</f>
        <v>76250</v>
      </c>
      <c r="AS18" s="274"/>
      <c r="AT18" s="274"/>
      <c r="AU18" s="274"/>
      <c r="AV18" s="274"/>
      <c r="AW18" s="274"/>
      <c r="AX18" s="276"/>
    </row>
    <row r="19" spans="1:50" ht="24.75" customHeight="1" x14ac:dyDescent="0.15">
      <c r="A19" s="259"/>
      <c r="B19" s="260"/>
      <c r="C19" s="260"/>
      <c r="D19" s="260"/>
      <c r="E19" s="260"/>
      <c r="F19" s="261"/>
      <c r="G19" s="266" t="s">
        <v>9</v>
      </c>
      <c r="H19" s="267"/>
      <c r="I19" s="267"/>
      <c r="J19" s="267"/>
      <c r="K19" s="267"/>
      <c r="L19" s="267"/>
      <c r="M19" s="267"/>
      <c r="N19" s="267"/>
      <c r="O19" s="267"/>
      <c r="P19" s="207">
        <f>54456+51965</f>
        <v>106421</v>
      </c>
      <c r="Q19" s="208"/>
      <c r="R19" s="208"/>
      <c r="S19" s="208"/>
      <c r="T19" s="208"/>
      <c r="U19" s="208"/>
      <c r="V19" s="209"/>
      <c r="W19" s="207">
        <f>50222+51665</f>
        <v>101887</v>
      </c>
      <c r="X19" s="208"/>
      <c r="Y19" s="208"/>
      <c r="Z19" s="208"/>
      <c r="AA19" s="208"/>
      <c r="AB19" s="208"/>
      <c r="AC19" s="209"/>
      <c r="AD19" s="207">
        <f>44604+48636</f>
        <v>93240</v>
      </c>
      <c r="AE19" s="208"/>
      <c r="AF19" s="208"/>
      <c r="AG19" s="208"/>
      <c r="AH19" s="208"/>
      <c r="AI19" s="208"/>
      <c r="AJ19" s="209"/>
      <c r="AK19" s="268"/>
      <c r="AL19" s="268"/>
      <c r="AM19" s="268"/>
      <c r="AN19" s="268"/>
      <c r="AO19" s="268"/>
      <c r="AP19" s="268"/>
      <c r="AQ19" s="268"/>
      <c r="AR19" s="268"/>
      <c r="AS19" s="268"/>
      <c r="AT19" s="268"/>
      <c r="AU19" s="268"/>
      <c r="AV19" s="268"/>
      <c r="AW19" s="268"/>
      <c r="AX19" s="269"/>
    </row>
    <row r="20" spans="1:50" ht="24.75" customHeight="1" x14ac:dyDescent="0.15">
      <c r="A20" s="259"/>
      <c r="B20" s="260"/>
      <c r="C20" s="260"/>
      <c r="D20" s="260"/>
      <c r="E20" s="260"/>
      <c r="F20" s="261"/>
      <c r="G20" s="266" t="s">
        <v>10</v>
      </c>
      <c r="H20" s="267"/>
      <c r="I20" s="267"/>
      <c r="J20" s="267"/>
      <c r="K20" s="267"/>
      <c r="L20" s="267"/>
      <c r="M20" s="267"/>
      <c r="N20" s="267"/>
      <c r="O20" s="267"/>
      <c r="P20" s="279">
        <f>IF(P18=0, "-", SUM(P19)/P18)</f>
        <v>0.97890796033629524</v>
      </c>
      <c r="Q20" s="279"/>
      <c r="R20" s="279"/>
      <c r="S20" s="279"/>
      <c r="T20" s="279"/>
      <c r="U20" s="279"/>
      <c r="V20" s="279"/>
      <c r="W20" s="279">
        <f>IF(W18=0, "-", SUM(W19)/W18)</f>
        <v>0.98332287796168505</v>
      </c>
      <c r="X20" s="279"/>
      <c r="Y20" s="279"/>
      <c r="Z20" s="279"/>
      <c r="AA20" s="279"/>
      <c r="AB20" s="279"/>
      <c r="AC20" s="279"/>
      <c r="AD20" s="279">
        <f>IF(AD18=0, "-", SUM(AD19)/AD18)</f>
        <v>0.97133094424535382</v>
      </c>
      <c r="AE20" s="279"/>
      <c r="AF20" s="279"/>
      <c r="AG20" s="279"/>
      <c r="AH20" s="279"/>
      <c r="AI20" s="279"/>
      <c r="AJ20" s="279"/>
      <c r="AK20" s="268"/>
      <c r="AL20" s="268"/>
      <c r="AM20" s="268"/>
      <c r="AN20" s="268"/>
      <c r="AO20" s="268"/>
      <c r="AP20" s="268"/>
      <c r="AQ20" s="280"/>
      <c r="AR20" s="280"/>
      <c r="AS20" s="280"/>
      <c r="AT20" s="280"/>
      <c r="AU20" s="268"/>
      <c r="AV20" s="268"/>
      <c r="AW20" s="268"/>
      <c r="AX20" s="269"/>
    </row>
    <row r="21" spans="1:50" ht="25.5" customHeight="1" x14ac:dyDescent="0.15">
      <c r="A21" s="141"/>
      <c r="B21" s="142"/>
      <c r="C21" s="142"/>
      <c r="D21" s="142"/>
      <c r="E21" s="142"/>
      <c r="F21" s="262"/>
      <c r="G21" s="277" t="s">
        <v>223</v>
      </c>
      <c r="H21" s="278"/>
      <c r="I21" s="278"/>
      <c r="J21" s="278"/>
      <c r="K21" s="278"/>
      <c r="L21" s="278"/>
      <c r="M21" s="278"/>
      <c r="N21" s="278"/>
      <c r="O21" s="278"/>
      <c r="P21" s="279">
        <f>IF(P19=0, "-", SUM(P19)/SUM(P13,P14))</f>
        <v>0.97336577245662337</v>
      </c>
      <c r="Q21" s="279"/>
      <c r="R21" s="279"/>
      <c r="S21" s="279"/>
      <c r="T21" s="279"/>
      <c r="U21" s="279"/>
      <c r="V21" s="279"/>
      <c r="W21" s="279">
        <f>IF(W19=0, "-", SUM(W19)/SUM(W13,W14))</f>
        <v>1.0052389597063816</v>
      </c>
      <c r="X21" s="279"/>
      <c r="Y21" s="279"/>
      <c r="Z21" s="279"/>
      <c r="AA21" s="279"/>
      <c r="AB21" s="279"/>
      <c r="AC21" s="279"/>
      <c r="AD21" s="279">
        <f>IF(AD19=0, "-", SUM(AD19)/SUM(AD13,AD14))</f>
        <v>0.95043933864753016</v>
      </c>
      <c r="AE21" s="279"/>
      <c r="AF21" s="279"/>
      <c r="AG21" s="279"/>
      <c r="AH21" s="279"/>
      <c r="AI21" s="279"/>
      <c r="AJ21" s="279"/>
      <c r="AK21" s="268"/>
      <c r="AL21" s="268"/>
      <c r="AM21" s="268"/>
      <c r="AN21" s="268"/>
      <c r="AO21" s="268"/>
      <c r="AP21" s="268"/>
      <c r="AQ21" s="280"/>
      <c r="AR21" s="280"/>
      <c r="AS21" s="280"/>
      <c r="AT21" s="280"/>
      <c r="AU21" s="268"/>
      <c r="AV21" s="268"/>
      <c r="AW21" s="268"/>
      <c r="AX21" s="269"/>
    </row>
    <row r="22" spans="1:50" ht="18.75" customHeight="1" x14ac:dyDescent="0.15">
      <c r="A22" s="281" t="s">
        <v>566</v>
      </c>
      <c r="B22" s="282"/>
      <c r="C22" s="282"/>
      <c r="D22" s="282"/>
      <c r="E22" s="282"/>
      <c r="F22" s="283"/>
      <c r="G22" s="287" t="s">
        <v>215</v>
      </c>
      <c r="H22" s="288"/>
      <c r="I22" s="288"/>
      <c r="J22" s="288"/>
      <c r="K22" s="288"/>
      <c r="L22" s="288"/>
      <c r="M22" s="288"/>
      <c r="N22" s="288"/>
      <c r="O22" s="289"/>
      <c r="P22" s="290" t="s">
        <v>564</v>
      </c>
      <c r="Q22" s="288"/>
      <c r="R22" s="288"/>
      <c r="S22" s="288"/>
      <c r="T22" s="288"/>
      <c r="U22" s="288"/>
      <c r="V22" s="289"/>
      <c r="W22" s="290" t="s">
        <v>565</v>
      </c>
      <c r="X22" s="288"/>
      <c r="Y22" s="288"/>
      <c r="Z22" s="288"/>
      <c r="AA22" s="288"/>
      <c r="AB22" s="288"/>
      <c r="AC22" s="289"/>
      <c r="AD22" s="290" t="s">
        <v>214</v>
      </c>
      <c r="AE22" s="288"/>
      <c r="AF22" s="288"/>
      <c r="AG22" s="288"/>
      <c r="AH22" s="288"/>
      <c r="AI22" s="288"/>
      <c r="AJ22" s="288"/>
      <c r="AK22" s="288"/>
      <c r="AL22" s="288"/>
      <c r="AM22" s="288"/>
      <c r="AN22" s="288"/>
      <c r="AO22" s="288"/>
      <c r="AP22" s="288"/>
      <c r="AQ22" s="288"/>
      <c r="AR22" s="288"/>
      <c r="AS22" s="288"/>
      <c r="AT22" s="288"/>
      <c r="AU22" s="288"/>
      <c r="AV22" s="288"/>
      <c r="AW22" s="288"/>
      <c r="AX22" s="320"/>
    </row>
    <row r="23" spans="1:50" ht="25.5" customHeight="1" x14ac:dyDescent="0.15">
      <c r="A23" s="284"/>
      <c r="B23" s="285"/>
      <c r="C23" s="285"/>
      <c r="D23" s="285"/>
      <c r="E23" s="285"/>
      <c r="F23" s="286"/>
      <c r="G23" s="321" t="s">
        <v>586</v>
      </c>
      <c r="H23" s="322"/>
      <c r="I23" s="322"/>
      <c r="J23" s="322"/>
      <c r="K23" s="322"/>
      <c r="L23" s="322"/>
      <c r="M23" s="322"/>
      <c r="N23" s="322"/>
      <c r="O23" s="323"/>
      <c r="P23" s="244">
        <v>39444</v>
      </c>
      <c r="Q23" s="245"/>
      <c r="R23" s="245"/>
      <c r="S23" s="245"/>
      <c r="T23" s="245"/>
      <c r="U23" s="245"/>
      <c r="V23" s="324"/>
      <c r="W23" s="244">
        <v>39444</v>
      </c>
      <c r="X23" s="245"/>
      <c r="Y23" s="245"/>
      <c r="Z23" s="245"/>
      <c r="AA23" s="245"/>
      <c r="AB23" s="245"/>
      <c r="AC23" s="324"/>
      <c r="AD23" s="325" t="s">
        <v>727</v>
      </c>
      <c r="AE23" s="326"/>
      <c r="AF23" s="326"/>
      <c r="AG23" s="326"/>
      <c r="AH23" s="326"/>
      <c r="AI23" s="326"/>
      <c r="AJ23" s="326"/>
      <c r="AK23" s="326"/>
      <c r="AL23" s="326"/>
      <c r="AM23" s="326"/>
      <c r="AN23" s="326"/>
      <c r="AO23" s="326"/>
      <c r="AP23" s="326"/>
      <c r="AQ23" s="326"/>
      <c r="AR23" s="326"/>
      <c r="AS23" s="326"/>
      <c r="AT23" s="326"/>
      <c r="AU23" s="326"/>
      <c r="AV23" s="326"/>
      <c r="AW23" s="326"/>
      <c r="AX23" s="327"/>
    </row>
    <row r="24" spans="1:50" ht="25.5" customHeight="1" x14ac:dyDescent="0.15">
      <c r="A24" s="284"/>
      <c r="B24" s="285"/>
      <c r="C24" s="285"/>
      <c r="D24" s="285"/>
      <c r="E24" s="285"/>
      <c r="F24" s="286"/>
      <c r="G24" s="331" t="s">
        <v>587</v>
      </c>
      <c r="H24" s="332"/>
      <c r="I24" s="332"/>
      <c r="J24" s="332"/>
      <c r="K24" s="332"/>
      <c r="L24" s="332"/>
      <c r="M24" s="332"/>
      <c r="N24" s="332"/>
      <c r="O24" s="333"/>
      <c r="P24" s="207">
        <v>36806</v>
      </c>
      <c r="Q24" s="208"/>
      <c r="R24" s="208"/>
      <c r="S24" s="208"/>
      <c r="T24" s="208"/>
      <c r="U24" s="208"/>
      <c r="V24" s="209"/>
      <c r="W24" s="207">
        <v>36806</v>
      </c>
      <c r="X24" s="208"/>
      <c r="Y24" s="208"/>
      <c r="Z24" s="208"/>
      <c r="AA24" s="208"/>
      <c r="AB24" s="208"/>
      <c r="AC24" s="209"/>
      <c r="AD24" s="328"/>
      <c r="AE24" s="329"/>
      <c r="AF24" s="329"/>
      <c r="AG24" s="329"/>
      <c r="AH24" s="329"/>
      <c r="AI24" s="329"/>
      <c r="AJ24" s="329"/>
      <c r="AK24" s="329"/>
      <c r="AL24" s="329"/>
      <c r="AM24" s="329"/>
      <c r="AN24" s="329"/>
      <c r="AO24" s="329"/>
      <c r="AP24" s="329"/>
      <c r="AQ24" s="329"/>
      <c r="AR24" s="329"/>
      <c r="AS24" s="329"/>
      <c r="AT24" s="329"/>
      <c r="AU24" s="329"/>
      <c r="AV24" s="329"/>
      <c r="AW24" s="329"/>
      <c r="AX24" s="330"/>
    </row>
    <row r="25" spans="1:50" ht="25.5" customHeight="1" thickBot="1" x14ac:dyDescent="0.2">
      <c r="A25" s="284"/>
      <c r="B25" s="285"/>
      <c r="C25" s="285"/>
      <c r="D25" s="285"/>
      <c r="E25" s="285"/>
      <c r="F25" s="286"/>
      <c r="G25" s="111" t="s">
        <v>18</v>
      </c>
      <c r="H25" s="112"/>
      <c r="I25" s="112"/>
      <c r="J25" s="112"/>
      <c r="K25" s="112"/>
      <c r="L25" s="112"/>
      <c r="M25" s="112"/>
      <c r="N25" s="112"/>
      <c r="O25" s="113"/>
      <c r="P25" s="297">
        <f>AK13</f>
        <v>76250</v>
      </c>
      <c r="Q25" s="298"/>
      <c r="R25" s="298"/>
      <c r="S25" s="298"/>
      <c r="T25" s="298"/>
      <c r="U25" s="298"/>
      <c r="V25" s="299"/>
      <c r="W25" s="300">
        <f>AR13</f>
        <v>76250</v>
      </c>
      <c r="X25" s="301"/>
      <c r="Y25" s="301"/>
      <c r="Z25" s="301"/>
      <c r="AA25" s="301"/>
      <c r="AB25" s="301"/>
      <c r="AC25" s="302"/>
      <c r="AD25" s="329"/>
      <c r="AE25" s="329"/>
      <c r="AF25" s="329"/>
      <c r="AG25" s="329"/>
      <c r="AH25" s="329"/>
      <c r="AI25" s="329"/>
      <c r="AJ25" s="329"/>
      <c r="AK25" s="329"/>
      <c r="AL25" s="329"/>
      <c r="AM25" s="329"/>
      <c r="AN25" s="329"/>
      <c r="AO25" s="329"/>
      <c r="AP25" s="329"/>
      <c r="AQ25" s="329"/>
      <c r="AR25" s="329"/>
      <c r="AS25" s="329"/>
      <c r="AT25" s="329"/>
      <c r="AU25" s="329"/>
      <c r="AV25" s="329"/>
      <c r="AW25" s="329"/>
      <c r="AX25" s="330"/>
    </row>
    <row r="26" spans="1:50" ht="47.25" customHeight="1" x14ac:dyDescent="0.15">
      <c r="A26" s="303" t="s">
        <v>555</v>
      </c>
      <c r="B26" s="304"/>
      <c r="C26" s="304"/>
      <c r="D26" s="304"/>
      <c r="E26" s="304"/>
      <c r="F26" s="305"/>
      <c r="G26" s="294" t="s">
        <v>610</v>
      </c>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6"/>
    </row>
    <row r="27" spans="1:50" ht="31.5" customHeight="1" x14ac:dyDescent="0.15">
      <c r="A27" s="363" t="s">
        <v>556</v>
      </c>
      <c r="B27" s="364"/>
      <c r="C27" s="364"/>
      <c r="D27" s="364"/>
      <c r="E27" s="364"/>
      <c r="F27" s="365"/>
      <c r="G27" s="369" t="s">
        <v>552</v>
      </c>
      <c r="H27" s="370"/>
      <c r="I27" s="370"/>
      <c r="J27" s="370"/>
      <c r="K27" s="370"/>
      <c r="L27" s="370"/>
      <c r="M27" s="370"/>
      <c r="N27" s="370"/>
      <c r="O27" s="370"/>
      <c r="P27" s="371" t="s">
        <v>551</v>
      </c>
      <c r="Q27" s="370"/>
      <c r="R27" s="370"/>
      <c r="S27" s="370"/>
      <c r="T27" s="370"/>
      <c r="U27" s="370"/>
      <c r="V27" s="370"/>
      <c r="W27" s="370"/>
      <c r="X27" s="372"/>
      <c r="Y27" s="373"/>
      <c r="Z27" s="374"/>
      <c r="AA27" s="375"/>
      <c r="AB27" s="376" t="s">
        <v>11</v>
      </c>
      <c r="AC27" s="376"/>
      <c r="AD27" s="376"/>
      <c r="AE27" s="377" t="s">
        <v>396</v>
      </c>
      <c r="AF27" s="378"/>
      <c r="AG27" s="378"/>
      <c r="AH27" s="379"/>
      <c r="AI27" s="377" t="s">
        <v>548</v>
      </c>
      <c r="AJ27" s="378"/>
      <c r="AK27" s="378"/>
      <c r="AL27" s="379"/>
      <c r="AM27" s="377" t="s">
        <v>364</v>
      </c>
      <c r="AN27" s="378"/>
      <c r="AO27" s="378"/>
      <c r="AP27" s="379"/>
      <c r="AQ27" s="334" t="s">
        <v>395</v>
      </c>
      <c r="AR27" s="335"/>
      <c r="AS27" s="335"/>
      <c r="AT27" s="336"/>
      <c r="AU27" s="334" t="s">
        <v>567</v>
      </c>
      <c r="AV27" s="335"/>
      <c r="AW27" s="335"/>
      <c r="AX27" s="337"/>
    </row>
    <row r="28" spans="1:50" ht="169.9" customHeight="1" x14ac:dyDescent="0.15">
      <c r="A28" s="363"/>
      <c r="B28" s="364"/>
      <c r="C28" s="364"/>
      <c r="D28" s="364"/>
      <c r="E28" s="364"/>
      <c r="F28" s="365"/>
      <c r="G28" s="306" t="s">
        <v>611</v>
      </c>
      <c r="H28" s="307"/>
      <c r="I28" s="307"/>
      <c r="J28" s="307"/>
      <c r="K28" s="307"/>
      <c r="L28" s="307"/>
      <c r="M28" s="307"/>
      <c r="N28" s="307"/>
      <c r="O28" s="307"/>
      <c r="P28" s="310" t="s">
        <v>592</v>
      </c>
      <c r="Q28" s="311"/>
      <c r="R28" s="311"/>
      <c r="S28" s="311"/>
      <c r="T28" s="311"/>
      <c r="U28" s="311"/>
      <c r="V28" s="311"/>
      <c r="W28" s="311"/>
      <c r="X28" s="312"/>
      <c r="Y28" s="316" t="s">
        <v>52</v>
      </c>
      <c r="Z28" s="317"/>
      <c r="AA28" s="318"/>
      <c r="AB28" s="319" t="s">
        <v>593</v>
      </c>
      <c r="AC28" s="319"/>
      <c r="AD28" s="319"/>
      <c r="AE28" s="347">
        <v>56116</v>
      </c>
      <c r="AF28" s="347"/>
      <c r="AG28" s="347"/>
      <c r="AH28" s="347"/>
      <c r="AI28" s="347">
        <v>52173</v>
      </c>
      <c r="AJ28" s="347"/>
      <c r="AK28" s="347"/>
      <c r="AL28" s="347"/>
      <c r="AM28" s="347">
        <v>50370</v>
      </c>
      <c r="AN28" s="347"/>
      <c r="AO28" s="347"/>
      <c r="AP28" s="347"/>
      <c r="AQ28" s="360" t="s">
        <v>607</v>
      </c>
      <c r="AR28" s="347"/>
      <c r="AS28" s="347"/>
      <c r="AT28" s="347"/>
      <c r="AU28" s="354" t="s">
        <v>607</v>
      </c>
      <c r="AV28" s="388"/>
      <c r="AW28" s="388"/>
      <c r="AX28" s="389"/>
    </row>
    <row r="29" spans="1:50" ht="169.9" customHeight="1" x14ac:dyDescent="0.15">
      <c r="A29" s="366"/>
      <c r="B29" s="367"/>
      <c r="C29" s="367"/>
      <c r="D29" s="367"/>
      <c r="E29" s="367"/>
      <c r="F29" s="368"/>
      <c r="G29" s="308"/>
      <c r="H29" s="309"/>
      <c r="I29" s="309"/>
      <c r="J29" s="309"/>
      <c r="K29" s="309"/>
      <c r="L29" s="309"/>
      <c r="M29" s="309"/>
      <c r="N29" s="309"/>
      <c r="O29" s="309"/>
      <c r="P29" s="313"/>
      <c r="Q29" s="314"/>
      <c r="R29" s="314"/>
      <c r="S29" s="314"/>
      <c r="T29" s="314"/>
      <c r="U29" s="314"/>
      <c r="V29" s="314"/>
      <c r="W29" s="314"/>
      <c r="X29" s="315"/>
      <c r="Y29" s="390" t="s">
        <v>53</v>
      </c>
      <c r="Z29" s="391"/>
      <c r="AA29" s="392"/>
      <c r="AB29" s="319" t="s">
        <v>593</v>
      </c>
      <c r="AC29" s="319"/>
      <c r="AD29" s="319"/>
      <c r="AE29" s="347">
        <v>56116</v>
      </c>
      <c r="AF29" s="347"/>
      <c r="AG29" s="347"/>
      <c r="AH29" s="347"/>
      <c r="AI29" s="347">
        <v>52173</v>
      </c>
      <c r="AJ29" s="347"/>
      <c r="AK29" s="347"/>
      <c r="AL29" s="347"/>
      <c r="AM29" s="347">
        <v>50370</v>
      </c>
      <c r="AN29" s="347"/>
      <c r="AO29" s="347"/>
      <c r="AP29" s="347"/>
      <c r="AQ29" s="347">
        <v>39444</v>
      </c>
      <c r="AR29" s="347"/>
      <c r="AS29" s="347"/>
      <c r="AT29" s="347"/>
      <c r="AU29" s="354" t="s">
        <v>264</v>
      </c>
      <c r="AV29" s="388"/>
      <c r="AW29" s="388"/>
      <c r="AX29" s="389"/>
    </row>
    <row r="30" spans="1:50" ht="23.25" customHeight="1" x14ac:dyDescent="0.15">
      <c r="A30" s="440" t="s">
        <v>557</v>
      </c>
      <c r="B30" s="441"/>
      <c r="C30" s="441"/>
      <c r="D30" s="441"/>
      <c r="E30" s="441"/>
      <c r="F30" s="442"/>
      <c r="G30" s="239" t="s">
        <v>558</v>
      </c>
      <c r="H30" s="239"/>
      <c r="I30" s="239"/>
      <c r="J30" s="239"/>
      <c r="K30" s="239"/>
      <c r="L30" s="239"/>
      <c r="M30" s="239"/>
      <c r="N30" s="239"/>
      <c r="O30" s="239"/>
      <c r="P30" s="239"/>
      <c r="Q30" s="239"/>
      <c r="R30" s="239"/>
      <c r="S30" s="239"/>
      <c r="T30" s="239"/>
      <c r="U30" s="239"/>
      <c r="V30" s="239"/>
      <c r="W30" s="239"/>
      <c r="X30" s="265"/>
      <c r="Y30" s="448"/>
      <c r="Z30" s="449"/>
      <c r="AA30" s="450"/>
      <c r="AB30" s="238" t="s">
        <v>11</v>
      </c>
      <c r="AC30" s="239"/>
      <c r="AD30" s="265"/>
      <c r="AE30" s="238" t="s">
        <v>396</v>
      </c>
      <c r="AF30" s="239"/>
      <c r="AG30" s="239"/>
      <c r="AH30" s="265"/>
      <c r="AI30" s="238" t="s">
        <v>548</v>
      </c>
      <c r="AJ30" s="239"/>
      <c r="AK30" s="239"/>
      <c r="AL30" s="265"/>
      <c r="AM30" s="238" t="s">
        <v>364</v>
      </c>
      <c r="AN30" s="239"/>
      <c r="AO30" s="239"/>
      <c r="AP30" s="265"/>
      <c r="AQ30" s="338" t="s">
        <v>568</v>
      </c>
      <c r="AR30" s="339"/>
      <c r="AS30" s="339"/>
      <c r="AT30" s="339"/>
      <c r="AU30" s="339"/>
      <c r="AV30" s="339"/>
      <c r="AW30" s="339"/>
      <c r="AX30" s="340"/>
    </row>
    <row r="31" spans="1:50" ht="23.25" customHeight="1" x14ac:dyDescent="0.15">
      <c r="A31" s="443"/>
      <c r="B31" s="444"/>
      <c r="C31" s="444"/>
      <c r="D31" s="444"/>
      <c r="E31" s="444"/>
      <c r="F31" s="445"/>
      <c r="G31" s="454" t="s">
        <v>594</v>
      </c>
      <c r="H31" s="455"/>
      <c r="I31" s="455"/>
      <c r="J31" s="455"/>
      <c r="K31" s="455"/>
      <c r="L31" s="455"/>
      <c r="M31" s="455"/>
      <c r="N31" s="455"/>
      <c r="O31" s="455"/>
      <c r="P31" s="455"/>
      <c r="Q31" s="455"/>
      <c r="R31" s="455"/>
      <c r="S31" s="455"/>
      <c r="T31" s="455"/>
      <c r="U31" s="455"/>
      <c r="V31" s="455"/>
      <c r="W31" s="455"/>
      <c r="X31" s="455"/>
      <c r="Y31" s="341" t="s">
        <v>557</v>
      </c>
      <c r="Z31" s="342"/>
      <c r="AA31" s="343"/>
      <c r="AB31" s="344" t="s">
        <v>593</v>
      </c>
      <c r="AC31" s="345"/>
      <c r="AD31" s="346"/>
      <c r="AE31" s="360">
        <v>51966</v>
      </c>
      <c r="AF31" s="360"/>
      <c r="AG31" s="360"/>
      <c r="AH31" s="360"/>
      <c r="AI31" s="360">
        <v>51665</v>
      </c>
      <c r="AJ31" s="360"/>
      <c r="AK31" s="360"/>
      <c r="AL31" s="360"/>
      <c r="AM31" s="360">
        <v>48636</v>
      </c>
      <c r="AN31" s="360"/>
      <c r="AO31" s="360"/>
      <c r="AP31" s="360"/>
      <c r="AQ31" s="354" t="s">
        <v>715</v>
      </c>
      <c r="AR31" s="348"/>
      <c r="AS31" s="348"/>
      <c r="AT31" s="348"/>
      <c r="AU31" s="348"/>
      <c r="AV31" s="348"/>
      <c r="AW31" s="348"/>
      <c r="AX31" s="349"/>
    </row>
    <row r="32" spans="1:50" ht="46.5" customHeight="1" x14ac:dyDescent="0.15">
      <c r="A32" s="446"/>
      <c r="B32" s="163"/>
      <c r="C32" s="163"/>
      <c r="D32" s="163"/>
      <c r="E32" s="163"/>
      <c r="F32" s="447"/>
      <c r="G32" s="456"/>
      <c r="H32" s="457"/>
      <c r="I32" s="457"/>
      <c r="J32" s="457"/>
      <c r="K32" s="457"/>
      <c r="L32" s="457"/>
      <c r="M32" s="457"/>
      <c r="N32" s="457"/>
      <c r="O32" s="457"/>
      <c r="P32" s="457"/>
      <c r="Q32" s="457"/>
      <c r="R32" s="457"/>
      <c r="S32" s="457"/>
      <c r="T32" s="457"/>
      <c r="U32" s="457"/>
      <c r="V32" s="457"/>
      <c r="W32" s="457"/>
      <c r="X32" s="457"/>
      <c r="Y32" s="350" t="s">
        <v>559</v>
      </c>
      <c r="Z32" s="361"/>
      <c r="AA32" s="362"/>
      <c r="AB32" s="451" t="s">
        <v>595</v>
      </c>
      <c r="AC32" s="452"/>
      <c r="AD32" s="453"/>
      <c r="AE32" s="380" t="s">
        <v>596</v>
      </c>
      <c r="AF32" s="381"/>
      <c r="AG32" s="381"/>
      <c r="AH32" s="381"/>
      <c r="AI32" s="380" t="s">
        <v>597</v>
      </c>
      <c r="AJ32" s="381"/>
      <c r="AK32" s="381"/>
      <c r="AL32" s="381"/>
      <c r="AM32" s="380" t="s">
        <v>721</v>
      </c>
      <c r="AN32" s="381"/>
      <c r="AO32" s="381"/>
      <c r="AP32" s="381"/>
      <c r="AQ32" s="381" t="s">
        <v>715</v>
      </c>
      <c r="AR32" s="381"/>
      <c r="AS32" s="381"/>
      <c r="AT32" s="381"/>
      <c r="AU32" s="381"/>
      <c r="AV32" s="381"/>
      <c r="AW32" s="381"/>
      <c r="AX32" s="382"/>
    </row>
    <row r="33" spans="1:51" ht="18.75" customHeight="1" x14ac:dyDescent="0.15">
      <c r="A33" s="411" t="s">
        <v>220</v>
      </c>
      <c r="B33" s="412"/>
      <c r="C33" s="412"/>
      <c r="D33" s="412"/>
      <c r="E33" s="412"/>
      <c r="F33" s="413"/>
      <c r="G33" s="421" t="s">
        <v>136</v>
      </c>
      <c r="H33" s="396"/>
      <c r="I33" s="396"/>
      <c r="J33" s="396"/>
      <c r="K33" s="396"/>
      <c r="L33" s="396"/>
      <c r="M33" s="396"/>
      <c r="N33" s="396"/>
      <c r="O33" s="422"/>
      <c r="P33" s="425" t="s">
        <v>56</v>
      </c>
      <c r="Q33" s="396"/>
      <c r="R33" s="396"/>
      <c r="S33" s="396"/>
      <c r="T33" s="396"/>
      <c r="U33" s="396"/>
      <c r="V33" s="396"/>
      <c r="W33" s="396"/>
      <c r="X33" s="422"/>
      <c r="Y33" s="427"/>
      <c r="Z33" s="428"/>
      <c r="AA33" s="429"/>
      <c r="AB33" s="433" t="s">
        <v>11</v>
      </c>
      <c r="AC33" s="434"/>
      <c r="AD33" s="435"/>
      <c r="AE33" s="433" t="s">
        <v>396</v>
      </c>
      <c r="AF33" s="434"/>
      <c r="AG33" s="434"/>
      <c r="AH33" s="435"/>
      <c r="AI33" s="438" t="s">
        <v>548</v>
      </c>
      <c r="AJ33" s="438"/>
      <c r="AK33" s="438"/>
      <c r="AL33" s="433"/>
      <c r="AM33" s="438" t="s">
        <v>364</v>
      </c>
      <c r="AN33" s="438"/>
      <c r="AO33" s="438"/>
      <c r="AP33" s="433"/>
      <c r="AQ33" s="393" t="s">
        <v>171</v>
      </c>
      <c r="AR33" s="394"/>
      <c r="AS33" s="394"/>
      <c r="AT33" s="395"/>
      <c r="AU33" s="396" t="s">
        <v>126</v>
      </c>
      <c r="AV33" s="396"/>
      <c r="AW33" s="396"/>
      <c r="AX33" s="397"/>
    </row>
    <row r="34" spans="1:51" ht="18.75" customHeight="1" x14ac:dyDescent="0.15">
      <c r="A34" s="414"/>
      <c r="B34" s="415"/>
      <c r="C34" s="415"/>
      <c r="D34" s="415"/>
      <c r="E34" s="415"/>
      <c r="F34" s="416"/>
      <c r="G34" s="423"/>
      <c r="H34" s="355"/>
      <c r="I34" s="355"/>
      <c r="J34" s="355"/>
      <c r="K34" s="355"/>
      <c r="L34" s="355"/>
      <c r="M34" s="355"/>
      <c r="N34" s="355"/>
      <c r="O34" s="424"/>
      <c r="P34" s="426"/>
      <c r="Q34" s="355"/>
      <c r="R34" s="355"/>
      <c r="S34" s="355"/>
      <c r="T34" s="355"/>
      <c r="U34" s="355"/>
      <c r="V34" s="355"/>
      <c r="W34" s="355"/>
      <c r="X34" s="424"/>
      <c r="Y34" s="430"/>
      <c r="Z34" s="431"/>
      <c r="AA34" s="432"/>
      <c r="AB34" s="377"/>
      <c r="AC34" s="436"/>
      <c r="AD34" s="437"/>
      <c r="AE34" s="377"/>
      <c r="AF34" s="436"/>
      <c r="AG34" s="436"/>
      <c r="AH34" s="437"/>
      <c r="AI34" s="439"/>
      <c r="AJ34" s="439"/>
      <c r="AK34" s="439"/>
      <c r="AL34" s="377"/>
      <c r="AM34" s="439"/>
      <c r="AN34" s="439"/>
      <c r="AO34" s="439"/>
      <c r="AP34" s="377"/>
      <c r="AQ34" s="383" t="s">
        <v>585</v>
      </c>
      <c r="AR34" s="384"/>
      <c r="AS34" s="385" t="s">
        <v>172</v>
      </c>
      <c r="AT34" s="386"/>
      <c r="AU34" s="387" t="s">
        <v>585</v>
      </c>
      <c r="AV34" s="387"/>
      <c r="AW34" s="355" t="s">
        <v>163</v>
      </c>
      <c r="AX34" s="356"/>
    </row>
    <row r="35" spans="1:51" ht="40.15" customHeight="1" x14ac:dyDescent="0.15">
      <c r="A35" s="417"/>
      <c r="B35" s="415"/>
      <c r="C35" s="415"/>
      <c r="D35" s="415"/>
      <c r="E35" s="415"/>
      <c r="F35" s="416"/>
      <c r="G35" s="399" t="s">
        <v>608</v>
      </c>
      <c r="H35" s="400"/>
      <c r="I35" s="400"/>
      <c r="J35" s="400"/>
      <c r="K35" s="400"/>
      <c r="L35" s="400"/>
      <c r="M35" s="400"/>
      <c r="N35" s="400"/>
      <c r="O35" s="401"/>
      <c r="P35" s="212" t="s">
        <v>588</v>
      </c>
      <c r="Q35" s="212"/>
      <c r="R35" s="212"/>
      <c r="S35" s="212"/>
      <c r="T35" s="212"/>
      <c r="U35" s="212"/>
      <c r="V35" s="212"/>
      <c r="W35" s="212"/>
      <c r="X35" s="213"/>
      <c r="Y35" s="350" t="s">
        <v>12</v>
      </c>
      <c r="Z35" s="351"/>
      <c r="AA35" s="352"/>
      <c r="AB35" s="353" t="s">
        <v>232</v>
      </c>
      <c r="AC35" s="353"/>
      <c r="AD35" s="353"/>
      <c r="AE35" s="354">
        <v>91</v>
      </c>
      <c r="AF35" s="348"/>
      <c r="AG35" s="348"/>
      <c r="AH35" s="348"/>
      <c r="AI35" s="354">
        <v>75</v>
      </c>
      <c r="AJ35" s="348"/>
      <c r="AK35" s="348"/>
      <c r="AL35" s="348"/>
      <c r="AM35" s="354" t="s">
        <v>585</v>
      </c>
      <c r="AN35" s="348"/>
      <c r="AO35" s="348"/>
      <c r="AP35" s="348"/>
      <c r="AQ35" s="357" t="s">
        <v>585</v>
      </c>
      <c r="AR35" s="358"/>
      <c r="AS35" s="358"/>
      <c r="AT35" s="359"/>
      <c r="AU35" s="348" t="s">
        <v>585</v>
      </c>
      <c r="AV35" s="348"/>
      <c r="AW35" s="348"/>
      <c r="AX35" s="349"/>
    </row>
    <row r="36" spans="1:51" ht="40.15" customHeight="1" x14ac:dyDescent="0.15">
      <c r="A36" s="418"/>
      <c r="B36" s="419"/>
      <c r="C36" s="419"/>
      <c r="D36" s="419"/>
      <c r="E36" s="419"/>
      <c r="F36" s="420"/>
      <c r="G36" s="402"/>
      <c r="H36" s="403"/>
      <c r="I36" s="403"/>
      <c r="J36" s="403"/>
      <c r="K36" s="403"/>
      <c r="L36" s="403"/>
      <c r="M36" s="403"/>
      <c r="N36" s="403"/>
      <c r="O36" s="404"/>
      <c r="P36" s="408"/>
      <c r="Q36" s="408"/>
      <c r="R36" s="408"/>
      <c r="S36" s="408"/>
      <c r="T36" s="408"/>
      <c r="U36" s="408"/>
      <c r="V36" s="408"/>
      <c r="W36" s="408"/>
      <c r="X36" s="409"/>
      <c r="Y36" s="238" t="s">
        <v>51</v>
      </c>
      <c r="Z36" s="239"/>
      <c r="AA36" s="265"/>
      <c r="AB36" s="398" t="s">
        <v>232</v>
      </c>
      <c r="AC36" s="398"/>
      <c r="AD36" s="398"/>
      <c r="AE36" s="354">
        <v>70</v>
      </c>
      <c r="AF36" s="348"/>
      <c r="AG36" s="348"/>
      <c r="AH36" s="348"/>
      <c r="AI36" s="354">
        <v>70</v>
      </c>
      <c r="AJ36" s="348"/>
      <c r="AK36" s="348"/>
      <c r="AL36" s="348"/>
      <c r="AM36" s="354" t="s">
        <v>585</v>
      </c>
      <c r="AN36" s="348"/>
      <c r="AO36" s="348"/>
      <c r="AP36" s="348"/>
      <c r="AQ36" s="357" t="s">
        <v>585</v>
      </c>
      <c r="AR36" s="358"/>
      <c r="AS36" s="358"/>
      <c r="AT36" s="359"/>
      <c r="AU36" s="348" t="s">
        <v>585</v>
      </c>
      <c r="AV36" s="348"/>
      <c r="AW36" s="348"/>
      <c r="AX36" s="349"/>
    </row>
    <row r="37" spans="1:51" ht="40.15" customHeight="1" x14ac:dyDescent="0.15">
      <c r="A37" s="417"/>
      <c r="B37" s="415"/>
      <c r="C37" s="415"/>
      <c r="D37" s="415"/>
      <c r="E37" s="415"/>
      <c r="F37" s="416"/>
      <c r="G37" s="405"/>
      <c r="H37" s="406"/>
      <c r="I37" s="406"/>
      <c r="J37" s="406"/>
      <c r="K37" s="406"/>
      <c r="L37" s="406"/>
      <c r="M37" s="406"/>
      <c r="N37" s="406"/>
      <c r="O37" s="407"/>
      <c r="P37" s="215"/>
      <c r="Q37" s="215"/>
      <c r="R37" s="215"/>
      <c r="S37" s="215"/>
      <c r="T37" s="215"/>
      <c r="U37" s="215"/>
      <c r="V37" s="215"/>
      <c r="W37" s="215"/>
      <c r="X37" s="216"/>
      <c r="Y37" s="238" t="s">
        <v>13</v>
      </c>
      <c r="Z37" s="239"/>
      <c r="AA37" s="265"/>
      <c r="AB37" s="410" t="s">
        <v>14</v>
      </c>
      <c r="AC37" s="410"/>
      <c r="AD37" s="410"/>
      <c r="AE37" s="354">
        <v>130</v>
      </c>
      <c r="AF37" s="348"/>
      <c r="AG37" s="348"/>
      <c r="AH37" s="348"/>
      <c r="AI37" s="354">
        <v>108</v>
      </c>
      <c r="AJ37" s="348"/>
      <c r="AK37" s="348"/>
      <c r="AL37" s="348"/>
      <c r="AM37" s="354" t="s">
        <v>585</v>
      </c>
      <c r="AN37" s="348"/>
      <c r="AO37" s="348"/>
      <c r="AP37" s="348"/>
      <c r="AQ37" s="357" t="s">
        <v>585</v>
      </c>
      <c r="AR37" s="358"/>
      <c r="AS37" s="358"/>
      <c r="AT37" s="359"/>
      <c r="AU37" s="348" t="s">
        <v>585</v>
      </c>
      <c r="AV37" s="348"/>
      <c r="AW37" s="348"/>
      <c r="AX37" s="349"/>
    </row>
    <row r="38" spans="1:51" ht="27" customHeight="1" x14ac:dyDescent="0.15">
      <c r="A38" s="458" t="s">
        <v>241</v>
      </c>
      <c r="B38" s="466"/>
      <c r="C38" s="466"/>
      <c r="D38" s="466"/>
      <c r="E38" s="466"/>
      <c r="F38" s="467"/>
      <c r="G38" s="468" t="s">
        <v>719</v>
      </c>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469"/>
      <c r="AS38" s="469"/>
      <c r="AT38" s="469"/>
      <c r="AU38" s="469"/>
      <c r="AV38" s="469"/>
      <c r="AW38" s="469"/>
      <c r="AX38" s="470"/>
    </row>
    <row r="39" spans="1:51" ht="27" customHeight="1" x14ac:dyDescent="0.15">
      <c r="A39" s="366"/>
      <c r="B39" s="367"/>
      <c r="C39" s="367"/>
      <c r="D39" s="367"/>
      <c r="E39" s="367"/>
      <c r="F39" s="368"/>
      <c r="G39" s="471"/>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2"/>
      <c r="AV39" s="472"/>
      <c r="AW39" s="472"/>
      <c r="AX39" s="473"/>
    </row>
    <row r="40" spans="1:51" ht="18.75" customHeight="1" x14ac:dyDescent="0.15">
      <c r="A40" s="474" t="s">
        <v>220</v>
      </c>
      <c r="B40" s="475"/>
      <c r="C40" s="475"/>
      <c r="D40" s="475"/>
      <c r="E40" s="475"/>
      <c r="F40" s="476"/>
      <c r="G40" s="421" t="s">
        <v>136</v>
      </c>
      <c r="H40" s="396"/>
      <c r="I40" s="396"/>
      <c r="J40" s="396"/>
      <c r="K40" s="396"/>
      <c r="L40" s="396"/>
      <c r="M40" s="396"/>
      <c r="N40" s="396"/>
      <c r="O40" s="422"/>
      <c r="P40" s="425" t="s">
        <v>56</v>
      </c>
      <c r="Q40" s="396"/>
      <c r="R40" s="396"/>
      <c r="S40" s="396"/>
      <c r="T40" s="396"/>
      <c r="U40" s="396"/>
      <c r="V40" s="396"/>
      <c r="W40" s="396"/>
      <c r="X40" s="422"/>
      <c r="Y40" s="427"/>
      <c r="Z40" s="428"/>
      <c r="AA40" s="429"/>
      <c r="AB40" s="433" t="s">
        <v>11</v>
      </c>
      <c r="AC40" s="434"/>
      <c r="AD40" s="435"/>
      <c r="AE40" s="465" t="s">
        <v>396</v>
      </c>
      <c r="AF40" s="465"/>
      <c r="AG40" s="465"/>
      <c r="AH40" s="465"/>
      <c r="AI40" s="465" t="s">
        <v>548</v>
      </c>
      <c r="AJ40" s="465"/>
      <c r="AK40" s="465"/>
      <c r="AL40" s="465"/>
      <c r="AM40" s="465" t="s">
        <v>364</v>
      </c>
      <c r="AN40" s="465"/>
      <c r="AO40" s="465"/>
      <c r="AP40" s="465"/>
      <c r="AQ40" s="393" t="s">
        <v>171</v>
      </c>
      <c r="AR40" s="394"/>
      <c r="AS40" s="394"/>
      <c r="AT40" s="395"/>
      <c r="AU40" s="396" t="s">
        <v>126</v>
      </c>
      <c r="AV40" s="396"/>
      <c r="AW40" s="396"/>
      <c r="AX40" s="397"/>
      <c r="AY40">
        <f>COUNTA($G$42)</f>
        <v>1</v>
      </c>
    </row>
    <row r="41" spans="1:51" ht="18.75" customHeight="1" x14ac:dyDescent="0.15">
      <c r="A41" s="477"/>
      <c r="B41" s="478"/>
      <c r="C41" s="478"/>
      <c r="D41" s="478"/>
      <c r="E41" s="478"/>
      <c r="F41" s="479"/>
      <c r="G41" s="423"/>
      <c r="H41" s="355"/>
      <c r="I41" s="355"/>
      <c r="J41" s="355"/>
      <c r="K41" s="355"/>
      <c r="L41" s="355"/>
      <c r="M41" s="355"/>
      <c r="N41" s="355"/>
      <c r="O41" s="424"/>
      <c r="P41" s="426"/>
      <c r="Q41" s="355"/>
      <c r="R41" s="355"/>
      <c r="S41" s="355"/>
      <c r="T41" s="355"/>
      <c r="U41" s="355"/>
      <c r="V41" s="355"/>
      <c r="W41" s="355"/>
      <c r="X41" s="424"/>
      <c r="Y41" s="430"/>
      <c r="Z41" s="431"/>
      <c r="AA41" s="432"/>
      <c r="AB41" s="377"/>
      <c r="AC41" s="436"/>
      <c r="AD41" s="437"/>
      <c r="AE41" s="465"/>
      <c r="AF41" s="465"/>
      <c r="AG41" s="465"/>
      <c r="AH41" s="465"/>
      <c r="AI41" s="465"/>
      <c r="AJ41" s="465"/>
      <c r="AK41" s="465"/>
      <c r="AL41" s="465"/>
      <c r="AM41" s="465"/>
      <c r="AN41" s="465"/>
      <c r="AO41" s="465"/>
      <c r="AP41" s="465"/>
      <c r="AQ41" s="383" t="s">
        <v>585</v>
      </c>
      <c r="AR41" s="384"/>
      <c r="AS41" s="385" t="s">
        <v>172</v>
      </c>
      <c r="AT41" s="386"/>
      <c r="AU41" s="387" t="s">
        <v>585</v>
      </c>
      <c r="AV41" s="387"/>
      <c r="AW41" s="355" t="s">
        <v>163</v>
      </c>
      <c r="AX41" s="356"/>
      <c r="AY41">
        <f t="shared" ref="AY41:AY46" si="0">$AY$40</f>
        <v>1</v>
      </c>
    </row>
    <row r="42" spans="1:51" ht="40.35" customHeight="1" x14ac:dyDescent="0.15">
      <c r="A42" s="480"/>
      <c r="B42" s="478"/>
      <c r="C42" s="478"/>
      <c r="D42" s="478"/>
      <c r="E42" s="478"/>
      <c r="F42" s="479"/>
      <c r="G42" s="399" t="s">
        <v>717</v>
      </c>
      <c r="H42" s="400"/>
      <c r="I42" s="400"/>
      <c r="J42" s="400"/>
      <c r="K42" s="400"/>
      <c r="L42" s="400"/>
      <c r="M42" s="400"/>
      <c r="N42" s="400"/>
      <c r="O42" s="401"/>
      <c r="P42" s="212" t="s">
        <v>718</v>
      </c>
      <c r="Q42" s="212"/>
      <c r="R42" s="212"/>
      <c r="S42" s="212"/>
      <c r="T42" s="212"/>
      <c r="U42" s="212"/>
      <c r="V42" s="212"/>
      <c r="W42" s="212"/>
      <c r="X42" s="213"/>
      <c r="Y42" s="350" t="s">
        <v>12</v>
      </c>
      <c r="Z42" s="351"/>
      <c r="AA42" s="352"/>
      <c r="AB42" s="353" t="s">
        <v>232</v>
      </c>
      <c r="AC42" s="353"/>
      <c r="AD42" s="353"/>
      <c r="AE42" s="360">
        <v>77</v>
      </c>
      <c r="AF42" s="360"/>
      <c r="AG42" s="360"/>
      <c r="AH42" s="360"/>
      <c r="AI42" s="354">
        <v>65</v>
      </c>
      <c r="AJ42" s="348"/>
      <c r="AK42" s="348"/>
      <c r="AL42" s="348"/>
      <c r="AM42" s="357" t="s">
        <v>585</v>
      </c>
      <c r="AN42" s="358"/>
      <c r="AO42" s="358"/>
      <c r="AP42" s="359"/>
      <c r="AQ42" s="357" t="s">
        <v>585</v>
      </c>
      <c r="AR42" s="358"/>
      <c r="AS42" s="358"/>
      <c r="AT42" s="359"/>
      <c r="AU42" s="348" t="s">
        <v>585</v>
      </c>
      <c r="AV42" s="348"/>
      <c r="AW42" s="348"/>
      <c r="AX42" s="349"/>
      <c r="AY42">
        <f t="shared" si="0"/>
        <v>1</v>
      </c>
    </row>
    <row r="43" spans="1:51" ht="40.35" customHeight="1" x14ac:dyDescent="0.15">
      <c r="A43" s="481"/>
      <c r="B43" s="482"/>
      <c r="C43" s="482"/>
      <c r="D43" s="482"/>
      <c r="E43" s="482"/>
      <c r="F43" s="483"/>
      <c r="G43" s="402"/>
      <c r="H43" s="403"/>
      <c r="I43" s="403"/>
      <c r="J43" s="403"/>
      <c r="K43" s="403"/>
      <c r="L43" s="403"/>
      <c r="M43" s="403"/>
      <c r="N43" s="403"/>
      <c r="O43" s="404"/>
      <c r="P43" s="408"/>
      <c r="Q43" s="408"/>
      <c r="R43" s="408"/>
      <c r="S43" s="408"/>
      <c r="T43" s="408"/>
      <c r="U43" s="408"/>
      <c r="V43" s="408"/>
      <c r="W43" s="408"/>
      <c r="X43" s="409"/>
      <c r="Y43" s="238" t="s">
        <v>51</v>
      </c>
      <c r="Z43" s="239"/>
      <c r="AA43" s="265"/>
      <c r="AB43" s="398" t="s">
        <v>232</v>
      </c>
      <c r="AC43" s="398"/>
      <c r="AD43" s="398"/>
      <c r="AE43" s="354">
        <v>70</v>
      </c>
      <c r="AF43" s="348"/>
      <c r="AG43" s="348"/>
      <c r="AH43" s="348"/>
      <c r="AI43" s="354">
        <v>70</v>
      </c>
      <c r="AJ43" s="348"/>
      <c r="AK43" s="348"/>
      <c r="AL43" s="348"/>
      <c r="AM43" s="357" t="s">
        <v>585</v>
      </c>
      <c r="AN43" s="358"/>
      <c r="AO43" s="358"/>
      <c r="AP43" s="359"/>
      <c r="AQ43" s="357" t="s">
        <v>585</v>
      </c>
      <c r="AR43" s="358"/>
      <c r="AS43" s="358"/>
      <c r="AT43" s="359"/>
      <c r="AU43" s="348" t="s">
        <v>585</v>
      </c>
      <c r="AV43" s="348"/>
      <c r="AW43" s="348"/>
      <c r="AX43" s="349"/>
      <c r="AY43">
        <f t="shared" si="0"/>
        <v>1</v>
      </c>
    </row>
    <row r="44" spans="1:51" ht="40.35" customHeight="1" x14ac:dyDescent="0.15">
      <c r="A44" s="480"/>
      <c r="B44" s="478"/>
      <c r="C44" s="478"/>
      <c r="D44" s="478"/>
      <c r="E44" s="478"/>
      <c r="F44" s="479"/>
      <c r="G44" s="405"/>
      <c r="H44" s="406"/>
      <c r="I44" s="406"/>
      <c r="J44" s="406"/>
      <c r="K44" s="406"/>
      <c r="L44" s="406"/>
      <c r="M44" s="406"/>
      <c r="N44" s="406"/>
      <c r="O44" s="407"/>
      <c r="P44" s="215"/>
      <c r="Q44" s="215"/>
      <c r="R44" s="215"/>
      <c r="S44" s="215"/>
      <c r="T44" s="215"/>
      <c r="U44" s="215"/>
      <c r="V44" s="215"/>
      <c r="W44" s="215"/>
      <c r="X44" s="216"/>
      <c r="Y44" s="238" t="s">
        <v>13</v>
      </c>
      <c r="Z44" s="239"/>
      <c r="AA44" s="265"/>
      <c r="AB44" s="410" t="s">
        <v>14</v>
      </c>
      <c r="AC44" s="410"/>
      <c r="AD44" s="410"/>
      <c r="AE44" s="354">
        <v>110</v>
      </c>
      <c r="AF44" s="348"/>
      <c r="AG44" s="348"/>
      <c r="AH44" s="348"/>
      <c r="AI44" s="354">
        <v>93</v>
      </c>
      <c r="AJ44" s="348"/>
      <c r="AK44" s="348"/>
      <c r="AL44" s="348"/>
      <c r="AM44" s="357" t="s">
        <v>585</v>
      </c>
      <c r="AN44" s="358"/>
      <c r="AO44" s="358"/>
      <c r="AP44" s="359"/>
      <c r="AQ44" s="357" t="s">
        <v>585</v>
      </c>
      <c r="AR44" s="358"/>
      <c r="AS44" s="358"/>
      <c r="AT44" s="359"/>
      <c r="AU44" s="348" t="s">
        <v>585</v>
      </c>
      <c r="AV44" s="348"/>
      <c r="AW44" s="348"/>
      <c r="AX44" s="349"/>
      <c r="AY44">
        <f t="shared" si="0"/>
        <v>1</v>
      </c>
    </row>
    <row r="45" spans="1:51" ht="27" customHeight="1" x14ac:dyDescent="0.15">
      <c r="A45" s="458" t="s">
        <v>241</v>
      </c>
      <c r="B45" s="466"/>
      <c r="C45" s="466"/>
      <c r="D45" s="466"/>
      <c r="E45" s="466"/>
      <c r="F45" s="467"/>
      <c r="G45" s="468" t="s">
        <v>720</v>
      </c>
      <c r="H45" s="469"/>
      <c r="I45" s="469"/>
      <c r="J45" s="469"/>
      <c r="K45" s="469"/>
      <c r="L45" s="469"/>
      <c r="M45" s="469"/>
      <c r="N45" s="469"/>
      <c r="O45" s="469"/>
      <c r="P45" s="469"/>
      <c r="Q45" s="469"/>
      <c r="R45" s="469"/>
      <c r="S45" s="469"/>
      <c r="T45" s="469"/>
      <c r="U45" s="469"/>
      <c r="V45" s="469"/>
      <c r="W45" s="469"/>
      <c r="X45" s="469"/>
      <c r="Y45" s="469"/>
      <c r="Z45" s="469"/>
      <c r="AA45" s="469"/>
      <c r="AB45" s="469"/>
      <c r="AC45" s="469"/>
      <c r="AD45" s="469"/>
      <c r="AE45" s="469"/>
      <c r="AF45" s="469"/>
      <c r="AG45" s="469"/>
      <c r="AH45" s="469"/>
      <c r="AI45" s="469"/>
      <c r="AJ45" s="469"/>
      <c r="AK45" s="469"/>
      <c r="AL45" s="469"/>
      <c r="AM45" s="469"/>
      <c r="AN45" s="469"/>
      <c r="AO45" s="469"/>
      <c r="AP45" s="469"/>
      <c r="AQ45" s="469"/>
      <c r="AR45" s="469"/>
      <c r="AS45" s="469"/>
      <c r="AT45" s="469"/>
      <c r="AU45" s="469"/>
      <c r="AV45" s="469"/>
      <c r="AW45" s="469"/>
      <c r="AX45" s="470"/>
      <c r="AY45">
        <f t="shared" si="0"/>
        <v>1</v>
      </c>
    </row>
    <row r="46" spans="1:51" ht="27" customHeight="1" thickBot="1" x14ac:dyDescent="0.2">
      <c r="A46" s="366"/>
      <c r="B46" s="367"/>
      <c r="C46" s="367"/>
      <c r="D46" s="367"/>
      <c r="E46" s="367"/>
      <c r="F46" s="368"/>
      <c r="G46" s="471"/>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86"/>
      <c r="AF46" s="486"/>
      <c r="AG46" s="486"/>
      <c r="AH46" s="486"/>
      <c r="AI46" s="486"/>
      <c r="AJ46" s="486"/>
      <c r="AK46" s="486"/>
      <c r="AL46" s="486"/>
      <c r="AM46" s="486"/>
      <c r="AN46" s="486"/>
      <c r="AO46" s="486"/>
      <c r="AP46" s="486"/>
      <c r="AQ46" s="472"/>
      <c r="AR46" s="472"/>
      <c r="AS46" s="472"/>
      <c r="AT46" s="472"/>
      <c r="AU46" s="472"/>
      <c r="AV46" s="472"/>
      <c r="AW46" s="472"/>
      <c r="AX46" s="473"/>
      <c r="AY46">
        <f t="shared" si="0"/>
        <v>1</v>
      </c>
    </row>
    <row r="47" spans="1:51" ht="47.25" customHeight="1" x14ac:dyDescent="0.15">
      <c r="A47" s="291" t="s">
        <v>555</v>
      </c>
      <c r="B47" s="292"/>
      <c r="C47" s="292"/>
      <c r="D47" s="292"/>
      <c r="E47" s="292"/>
      <c r="F47" s="293"/>
      <c r="G47" s="294" t="s">
        <v>712</v>
      </c>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6"/>
      <c r="AY47">
        <f>COUNTA($G$47)</f>
        <v>1</v>
      </c>
    </row>
    <row r="48" spans="1:51" ht="31.5" customHeight="1" x14ac:dyDescent="0.15">
      <c r="A48" s="363" t="s">
        <v>556</v>
      </c>
      <c r="B48" s="364"/>
      <c r="C48" s="364"/>
      <c r="D48" s="364"/>
      <c r="E48" s="364"/>
      <c r="F48" s="365"/>
      <c r="G48" s="369" t="s">
        <v>552</v>
      </c>
      <c r="H48" s="370"/>
      <c r="I48" s="370"/>
      <c r="J48" s="370"/>
      <c r="K48" s="370"/>
      <c r="L48" s="370"/>
      <c r="M48" s="370"/>
      <c r="N48" s="370"/>
      <c r="O48" s="370"/>
      <c r="P48" s="371" t="s">
        <v>551</v>
      </c>
      <c r="Q48" s="370"/>
      <c r="R48" s="370"/>
      <c r="S48" s="370"/>
      <c r="T48" s="370"/>
      <c r="U48" s="370"/>
      <c r="V48" s="370"/>
      <c r="W48" s="370"/>
      <c r="X48" s="372"/>
      <c r="Y48" s="373"/>
      <c r="Z48" s="374"/>
      <c r="AA48" s="375"/>
      <c r="AB48" s="376" t="s">
        <v>11</v>
      </c>
      <c r="AC48" s="376"/>
      <c r="AD48" s="376"/>
      <c r="AE48" s="465" t="s">
        <v>396</v>
      </c>
      <c r="AF48" s="465"/>
      <c r="AG48" s="465"/>
      <c r="AH48" s="465"/>
      <c r="AI48" s="465" t="s">
        <v>548</v>
      </c>
      <c r="AJ48" s="465"/>
      <c r="AK48" s="465"/>
      <c r="AL48" s="465"/>
      <c r="AM48" s="465" t="s">
        <v>364</v>
      </c>
      <c r="AN48" s="465"/>
      <c r="AO48" s="465"/>
      <c r="AP48" s="465"/>
      <c r="AQ48" s="334" t="s">
        <v>395</v>
      </c>
      <c r="AR48" s="335"/>
      <c r="AS48" s="335"/>
      <c r="AT48" s="336"/>
      <c r="AU48" s="334" t="s">
        <v>567</v>
      </c>
      <c r="AV48" s="335"/>
      <c r="AW48" s="335"/>
      <c r="AX48" s="337"/>
      <c r="AY48">
        <f>COUNTA($G$49)</f>
        <v>1</v>
      </c>
    </row>
    <row r="49" spans="1:51" ht="147" customHeight="1" x14ac:dyDescent="0.15">
      <c r="A49" s="363"/>
      <c r="B49" s="364"/>
      <c r="C49" s="364"/>
      <c r="D49" s="364"/>
      <c r="E49" s="364"/>
      <c r="F49" s="365"/>
      <c r="G49" s="306" t="s">
        <v>673</v>
      </c>
      <c r="H49" s="307"/>
      <c r="I49" s="307"/>
      <c r="J49" s="307"/>
      <c r="K49" s="307"/>
      <c r="L49" s="307"/>
      <c r="M49" s="307"/>
      <c r="N49" s="307"/>
      <c r="O49" s="307"/>
      <c r="P49" s="484" t="s">
        <v>674</v>
      </c>
      <c r="Q49" s="311"/>
      <c r="R49" s="311"/>
      <c r="S49" s="311"/>
      <c r="T49" s="311"/>
      <c r="U49" s="311"/>
      <c r="V49" s="311"/>
      <c r="W49" s="311"/>
      <c r="X49" s="312"/>
      <c r="Y49" s="316" t="s">
        <v>52</v>
      </c>
      <c r="Z49" s="317"/>
      <c r="AA49" s="318"/>
      <c r="AB49" s="319" t="s">
        <v>593</v>
      </c>
      <c r="AC49" s="319"/>
      <c r="AD49" s="319"/>
      <c r="AE49" s="360">
        <v>53217</v>
      </c>
      <c r="AF49" s="360"/>
      <c r="AG49" s="360"/>
      <c r="AH49" s="360"/>
      <c r="AI49" s="354">
        <v>49183</v>
      </c>
      <c r="AJ49" s="348"/>
      <c r="AK49" s="348"/>
      <c r="AL49" s="485"/>
      <c r="AM49" s="347">
        <v>47732</v>
      </c>
      <c r="AN49" s="347"/>
      <c r="AO49" s="347"/>
      <c r="AP49" s="347"/>
      <c r="AQ49" s="360" t="s">
        <v>728</v>
      </c>
      <c r="AR49" s="347"/>
      <c r="AS49" s="347"/>
      <c r="AT49" s="347"/>
      <c r="AU49" s="354" t="s">
        <v>728</v>
      </c>
      <c r="AV49" s="388"/>
      <c r="AW49" s="388"/>
      <c r="AX49" s="389"/>
      <c r="AY49">
        <f>$AY$48</f>
        <v>1</v>
      </c>
    </row>
    <row r="50" spans="1:51" ht="147" customHeight="1" x14ac:dyDescent="0.15">
      <c r="A50" s="366"/>
      <c r="B50" s="367"/>
      <c r="C50" s="367"/>
      <c r="D50" s="367"/>
      <c r="E50" s="367"/>
      <c r="F50" s="368"/>
      <c r="G50" s="308"/>
      <c r="H50" s="309"/>
      <c r="I50" s="309"/>
      <c r="J50" s="309"/>
      <c r="K50" s="309"/>
      <c r="L50" s="309"/>
      <c r="M50" s="309"/>
      <c r="N50" s="309"/>
      <c r="O50" s="309"/>
      <c r="P50" s="313"/>
      <c r="Q50" s="314"/>
      <c r="R50" s="314"/>
      <c r="S50" s="314"/>
      <c r="T50" s="314"/>
      <c r="U50" s="314"/>
      <c r="V50" s="314"/>
      <c r="W50" s="314"/>
      <c r="X50" s="315"/>
      <c r="Y50" s="390" t="s">
        <v>53</v>
      </c>
      <c r="Z50" s="391"/>
      <c r="AA50" s="392"/>
      <c r="AB50" s="319" t="s">
        <v>593</v>
      </c>
      <c r="AC50" s="319"/>
      <c r="AD50" s="319"/>
      <c r="AE50" s="360">
        <v>53217</v>
      </c>
      <c r="AF50" s="360"/>
      <c r="AG50" s="360"/>
      <c r="AH50" s="360"/>
      <c r="AI50" s="354">
        <v>49183</v>
      </c>
      <c r="AJ50" s="348"/>
      <c r="AK50" s="348"/>
      <c r="AL50" s="485"/>
      <c r="AM50" s="360">
        <v>47732</v>
      </c>
      <c r="AN50" s="360"/>
      <c r="AO50" s="360"/>
      <c r="AP50" s="360"/>
      <c r="AQ50" s="347">
        <v>36806</v>
      </c>
      <c r="AR50" s="347"/>
      <c r="AS50" s="347"/>
      <c r="AT50" s="347"/>
      <c r="AU50" s="354" t="s">
        <v>728</v>
      </c>
      <c r="AV50" s="388"/>
      <c r="AW50" s="388"/>
      <c r="AX50" s="389"/>
      <c r="AY50">
        <f>$AY$48</f>
        <v>1</v>
      </c>
    </row>
    <row r="51" spans="1:51" ht="23.25" customHeight="1" x14ac:dyDescent="0.15">
      <c r="A51" s="458" t="s">
        <v>557</v>
      </c>
      <c r="B51" s="459"/>
      <c r="C51" s="459"/>
      <c r="D51" s="459"/>
      <c r="E51" s="459"/>
      <c r="F51" s="460"/>
      <c r="G51" s="239" t="s">
        <v>558</v>
      </c>
      <c r="H51" s="239"/>
      <c r="I51" s="239"/>
      <c r="J51" s="239"/>
      <c r="K51" s="239"/>
      <c r="L51" s="239"/>
      <c r="M51" s="239"/>
      <c r="N51" s="239"/>
      <c r="O51" s="239"/>
      <c r="P51" s="239"/>
      <c r="Q51" s="239"/>
      <c r="R51" s="239"/>
      <c r="S51" s="239"/>
      <c r="T51" s="239"/>
      <c r="U51" s="239"/>
      <c r="V51" s="239"/>
      <c r="W51" s="239"/>
      <c r="X51" s="265"/>
      <c r="Y51" s="448"/>
      <c r="Z51" s="449"/>
      <c r="AA51" s="450"/>
      <c r="AB51" s="238" t="s">
        <v>11</v>
      </c>
      <c r="AC51" s="239"/>
      <c r="AD51" s="265"/>
      <c r="AE51" s="465" t="s">
        <v>396</v>
      </c>
      <c r="AF51" s="465"/>
      <c r="AG51" s="465"/>
      <c r="AH51" s="465"/>
      <c r="AI51" s="465" t="s">
        <v>548</v>
      </c>
      <c r="AJ51" s="465"/>
      <c r="AK51" s="465"/>
      <c r="AL51" s="465"/>
      <c r="AM51" s="465" t="s">
        <v>364</v>
      </c>
      <c r="AN51" s="465"/>
      <c r="AO51" s="465"/>
      <c r="AP51" s="465"/>
      <c r="AQ51" s="338" t="s">
        <v>568</v>
      </c>
      <c r="AR51" s="339"/>
      <c r="AS51" s="339"/>
      <c r="AT51" s="339"/>
      <c r="AU51" s="339"/>
      <c r="AV51" s="339"/>
      <c r="AW51" s="339"/>
      <c r="AX51" s="340"/>
      <c r="AY51">
        <f>IF(SUBSTITUTE(SUBSTITUTE($G$52,"／",""),"　","")="",0,1)</f>
        <v>1</v>
      </c>
    </row>
    <row r="52" spans="1:51" ht="23.25" customHeight="1" x14ac:dyDescent="0.15">
      <c r="A52" s="461"/>
      <c r="B52" s="396"/>
      <c r="C52" s="396"/>
      <c r="D52" s="396"/>
      <c r="E52" s="396"/>
      <c r="F52" s="462"/>
      <c r="G52" s="454" t="s">
        <v>716</v>
      </c>
      <c r="H52" s="455"/>
      <c r="I52" s="455"/>
      <c r="J52" s="455"/>
      <c r="K52" s="455"/>
      <c r="L52" s="455"/>
      <c r="M52" s="455"/>
      <c r="N52" s="455"/>
      <c r="O52" s="455"/>
      <c r="P52" s="455"/>
      <c r="Q52" s="455"/>
      <c r="R52" s="455"/>
      <c r="S52" s="455"/>
      <c r="T52" s="455"/>
      <c r="U52" s="455"/>
      <c r="V52" s="455"/>
      <c r="W52" s="455"/>
      <c r="X52" s="455"/>
      <c r="Y52" s="341" t="s">
        <v>557</v>
      </c>
      <c r="Z52" s="342"/>
      <c r="AA52" s="343"/>
      <c r="AB52" s="344" t="s">
        <v>593</v>
      </c>
      <c r="AC52" s="345"/>
      <c r="AD52" s="346"/>
      <c r="AE52" s="360">
        <v>54456</v>
      </c>
      <c r="AF52" s="360"/>
      <c r="AG52" s="360"/>
      <c r="AH52" s="360"/>
      <c r="AI52" s="360">
        <v>50309</v>
      </c>
      <c r="AJ52" s="360"/>
      <c r="AK52" s="360"/>
      <c r="AL52" s="360"/>
      <c r="AM52" s="360">
        <v>44604</v>
      </c>
      <c r="AN52" s="360"/>
      <c r="AO52" s="360"/>
      <c r="AP52" s="360"/>
      <c r="AQ52" s="354" t="s">
        <v>264</v>
      </c>
      <c r="AR52" s="348"/>
      <c r="AS52" s="348"/>
      <c r="AT52" s="348"/>
      <c r="AU52" s="348"/>
      <c r="AV52" s="348"/>
      <c r="AW52" s="348"/>
      <c r="AX52" s="349"/>
      <c r="AY52">
        <f>$AY$51</f>
        <v>1</v>
      </c>
    </row>
    <row r="53" spans="1:51" ht="46.5" customHeight="1" x14ac:dyDescent="0.15">
      <c r="A53" s="463"/>
      <c r="B53" s="355"/>
      <c r="C53" s="355"/>
      <c r="D53" s="355"/>
      <c r="E53" s="355"/>
      <c r="F53" s="464"/>
      <c r="G53" s="456"/>
      <c r="H53" s="457"/>
      <c r="I53" s="457"/>
      <c r="J53" s="457"/>
      <c r="K53" s="457"/>
      <c r="L53" s="457"/>
      <c r="M53" s="457"/>
      <c r="N53" s="457"/>
      <c r="O53" s="457"/>
      <c r="P53" s="457"/>
      <c r="Q53" s="457"/>
      <c r="R53" s="457"/>
      <c r="S53" s="457"/>
      <c r="T53" s="457"/>
      <c r="U53" s="457"/>
      <c r="V53" s="457"/>
      <c r="W53" s="457"/>
      <c r="X53" s="457"/>
      <c r="Y53" s="350" t="s">
        <v>559</v>
      </c>
      <c r="Z53" s="361"/>
      <c r="AA53" s="362"/>
      <c r="AB53" s="451" t="s">
        <v>595</v>
      </c>
      <c r="AC53" s="452"/>
      <c r="AD53" s="453"/>
      <c r="AE53" s="380" t="s">
        <v>675</v>
      </c>
      <c r="AF53" s="381"/>
      <c r="AG53" s="381"/>
      <c r="AH53" s="381"/>
      <c r="AI53" s="380" t="s">
        <v>676</v>
      </c>
      <c r="AJ53" s="381"/>
      <c r="AK53" s="381"/>
      <c r="AL53" s="381"/>
      <c r="AM53" s="380" t="s">
        <v>677</v>
      </c>
      <c r="AN53" s="381"/>
      <c r="AO53" s="381"/>
      <c r="AP53" s="381"/>
      <c r="AQ53" s="381" t="s">
        <v>264</v>
      </c>
      <c r="AR53" s="381"/>
      <c r="AS53" s="381"/>
      <c r="AT53" s="381"/>
      <c r="AU53" s="381"/>
      <c r="AV53" s="381"/>
      <c r="AW53" s="381"/>
      <c r="AX53" s="382"/>
      <c r="AY53">
        <f>$AY$51</f>
        <v>1</v>
      </c>
    </row>
    <row r="54" spans="1:51" ht="18.75" customHeight="1" x14ac:dyDescent="0.15">
      <c r="A54" s="474" t="s">
        <v>220</v>
      </c>
      <c r="B54" s="475"/>
      <c r="C54" s="475"/>
      <c r="D54" s="475"/>
      <c r="E54" s="475"/>
      <c r="F54" s="476"/>
      <c r="G54" s="421" t="s">
        <v>136</v>
      </c>
      <c r="H54" s="396"/>
      <c r="I54" s="396"/>
      <c r="J54" s="396"/>
      <c r="K54" s="396"/>
      <c r="L54" s="396"/>
      <c r="M54" s="396"/>
      <c r="N54" s="396"/>
      <c r="O54" s="422"/>
      <c r="P54" s="425" t="s">
        <v>56</v>
      </c>
      <c r="Q54" s="396"/>
      <c r="R54" s="396"/>
      <c r="S54" s="396"/>
      <c r="T54" s="396"/>
      <c r="U54" s="396"/>
      <c r="V54" s="396"/>
      <c r="W54" s="396"/>
      <c r="X54" s="422"/>
      <c r="Y54" s="427"/>
      <c r="Z54" s="428"/>
      <c r="AA54" s="429"/>
      <c r="AB54" s="433" t="s">
        <v>11</v>
      </c>
      <c r="AC54" s="434"/>
      <c r="AD54" s="435"/>
      <c r="AE54" s="465" t="s">
        <v>396</v>
      </c>
      <c r="AF54" s="465"/>
      <c r="AG54" s="465"/>
      <c r="AH54" s="465"/>
      <c r="AI54" s="465" t="s">
        <v>548</v>
      </c>
      <c r="AJ54" s="465"/>
      <c r="AK54" s="465"/>
      <c r="AL54" s="465"/>
      <c r="AM54" s="465" t="s">
        <v>364</v>
      </c>
      <c r="AN54" s="465"/>
      <c r="AO54" s="465"/>
      <c r="AP54" s="465"/>
      <c r="AQ54" s="393" t="s">
        <v>171</v>
      </c>
      <c r="AR54" s="394"/>
      <c r="AS54" s="394"/>
      <c r="AT54" s="395"/>
      <c r="AU54" s="396" t="s">
        <v>126</v>
      </c>
      <c r="AV54" s="396"/>
      <c r="AW54" s="396"/>
      <c r="AX54" s="397"/>
      <c r="AY54">
        <f>COUNTA($G$56)</f>
        <v>1</v>
      </c>
    </row>
    <row r="55" spans="1:51" ht="18.75" customHeight="1" x14ac:dyDescent="0.15">
      <c r="A55" s="477"/>
      <c r="B55" s="478"/>
      <c r="C55" s="478"/>
      <c r="D55" s="478"/>
      <c r="E55" s="478"/>
      <c r="F55" s="479"/>
      <c r="G55" s="423"/>
      <c r="H55" s="355"/>
      <c r="I55" s="355"/>
      <c r="J55" s="355"/>
      <c r="K55" s="355"/>
      <c r="L55" s="355"/>
      <c r="M55" s="355"/>
      <c r="N55" s="355"/>
      <c r="O55" s="424"/>
      <c r="P55" s="426"/>
      <c r="Q55" s="355"/>
      <c r="R55" s="355"/>
      <c r="S55" s="355"/>
      <c r="T55" s="355"/>
      <c r="U55" s="355"/>
      <c r="V55" s="355"/>
      <c r="W55" s="355"/>
      <c r="X55" s="424"/>
      <c r="Y55" s="430"/>
      <c r="Z55" s="431"/>
      <c r="AA55" s="432"/>
      <c r="AB55" s="377"/>
      <c r="AC55" s="436"/>
      <c r="AD55" s="437"/>
      <c r="AE55" s="465"/>
      <c r="AF55" s="465"/>
      <c r="AG55" s="465"/>
      <c r="AH55" s="465"/>
      <c r="AI55" s="465"/>
      <c r="AJ55" s="465"/>
      <c r="AK55" s="465"/>
      <c r="AL55" s="465"/>
      <c r="AM55" s="465"/>
      <c r="AN55" s="465"/>
      <c r="AO55" s="465"/>
      <c r="AP55" s="465"/>
      <c r="AQ55" s="383" t="s">
        <v>585</v>
      </c>
      <c r="AR55" s="384"/>
      <c r="AS55" s="385" t="s">
        <v>172</v>
      </c>
      <c r="AT55" s="386"/>
      <c r="AU55" s="387" t="s">
        <v>585</v>
      </c>
      <c r="AV55" s="387"/>
      <c r="AW55" s="355" t="s">
        <v>163</v>
      </c>
      <c r="AX55" s="356"/>
      <c r="AY55">
        <f t="shared" ref="AY55:AY60" si="1">$AY$54</f>
        <v>1</v>
      </c>
    </row>
    <row r="56" spans="1:51" ht="40.35" customHeight="1" x14ac:dyDescent="0.15">
      <c r="A56" s="480"/>
      <c r="B56" s="478"/>
      <c r="C56" s="478"/>
      <c r="D56" s="478"/>
      <c r="E56" s="478"/>
      <c r="F56" s="479"/>
      <c r="G56" s="399" t="s">
        <v>589</v>
      </c>
      <c r="H56" s="400"/>
      <c r="I56" s="400"/>
      <c r="J56" s="400"/>
      <c r="K56" s="400"/>
      <c r="L56" s="400"/>
      <c r="M56" s="400"/>
      <c r="N56" s="400"/>
      <c r="O56" s="401"/>
      <c r="P56" s="484" t="s">
        <v>590</v>
      </c>
      <c r="Q56" s="212"/>
      <c r="R56" s="212"/>
      <c r="S56" s="212"/>
      <c r="T56" s="212"/>
      <c r="U56" s="212"/>
      <c r="V56" s="212"/>
      <c r="W56" s="212"/>
      <c r="X56" s="213"/>
      <c r="Y56" s="350" t="s">
        <v>12</v>
      </c>
      <c r="Z56" s="351"/>
      <c r="AA56" s="352"/>
      <c r="AB56" s="353" t="s">
        <v>591</v>
      </c>
      <c r="AC56" s="353"/>
      <c r="AD56" s="353"/>
      <c r="AE56" s="354">
        <v>18</v>
      </c>
      <c r="AF56" s="348"/>
      <c r="AG56" s="348"/>
      <c r="AH56" s="348"/>
      <c r="AI56" s="354">
        <v>9</v>
      </c>
      <c r="AJ56" s="348"/>
      <c r="AK56" s="348"/>
      <c r="AL56" s="348"/>
      <c r="AM56" s="354" t="s">
        <v>585</v>
      </c>
      <c r="AN56" s="348"/>
      <c r="AO56" s="348"/>
      <c r="AP56" s="348"/>
      <c r="AQ56" s="357" t="s">
        <v>585</v>
      </c>
      <c r="AR56" s="358"/>
      <c r="AS56" s="358"/>
      <c r="AT56" s="359"/>
      <c r="AU56" s="348" t="s">
        <v>585</v>
      </c>
      <c r="AV56" s="348"/>
      <c r="AW56" s="348"/>
      <c r="AX56" s="349"/>
      <c r="AY56">
        <f t="shared" si="1"/>
        <v>1</v>
      </c>
    </row>
    <row r="57" spans="1:51" ht="40.35" customHeight="1" x14ac:dyDescent="0.15">
      <c r="A57" s="481"/>
      <c r="B57" s="482"/>
      <c r="C57" s="482"/>
      <c r="D57" s="482"/>
      <c r="E57" s="482"/>
      <c r="F57" s="483"/>
      <c r="G57" s="402"/>
      <c r="H57" s="403"/>
      <c r="I57" s="403"/>
      <c r="J57" s="403"/>
      <c r="K57" s="403"/>
      <c r="L57" s="403"/>
      <c r="M57" s="403"/>
      <c r="N57" s="403"/>
      <c r="O57" s="404"/>
      <c r="P57" s="487"/>
      <c r="Q57" s="408"/>
      <c r="R57" s="408"/>
      <c r="S57" s="408"/>
      <c r="T57" s="408"/>
      <c r="U57" s="408"/>
      <c r="V57" s="408"/>
      <c r="W57" s="408"/>
      <c r="X57" s="409"/>
      <c r="Y57" s="238" t="s">
        <v>51</v>
      </c>
      <c r="Z57" s="239"/>
      <c r="AA57" s="265"/>
      <c r="AB57" s="398" t="s">
        <v>591</v>
      </c>
      <c r="AC57" s="398"/>
      <c r="AD57" s="398"/>
      <c r="AE57" s="354">
        <v>24</v>
      </c>
      <c r="AF57" s="348"/>
      <c r="AG57" s="348"/>
      <c r="AH57" s="348"/>
      <c r="AI57" s="354">
        <v>9</v>
      </c>
      <c r="AJ57" s="348"/>
      <c r="AK57" s="348"/>
      <c r="AL57" s="348"/>
      <c r="AM57" s="354" t="s">
        <v>585</v>
      </c>
      <c r="AN57" s="348"/>
      <c r="AO57" s="348"/>
      <c r="AP57" s="348"/>
      <c r="AQ57" s="357" t="s">
        <v>585</v>
      </c>
      <c r="AR57" s="358"/>
      <c r="AS57" s="358"/>
      <c r="AT57" s="359"/>
      <c r="AU57" s="348" t="s">
        <v>585</v>
      </c>
      <c r="AV57" s="348"/>
      <c r="AW57" s="348"/>
      <c r="AX57" s="349"/>
      <c r="AY57">
        <f t="shared" si="1"/>
        <v>1</v>
      </c>
    </row>
    <row r="58" spans="1:51" ht="40.35" customHeight="1" x14ac:dyDescent="0.15">
      <c r="A58" s="480"/>
      <c r="B58" s="478"/>
      <c r="C58" s="478"/>
      <c r="D58" s="478"/>
      <c r="E58" s="478"/>
      <c r="F58" s="479"/>
      <c r="G58" s="405"/>
      <c r="H58" s="406"/>
      <c r="I58" s="406"/>
      <c r="J58" s="406"/>
      <c r="K58" s="406"/>
      <c r="L58" s="406"/>
      <c r="M58" s="406"/>
      <c r="N58" s="406"/>
      <c r="O58" s="407"/>
      <c r="P58" s="488"/>
      <c r="Q58" s="215"/>
      <c r="R58" s="215"/>
      <c r="S58" s="215"/>
      <c r="T58" s="215"/>
      <c r="U58" s="215"/>
      <c r="V58" s="215"/>
      <c r="W58" s="215"/>
      <c r="X58" s="216"/>
      <c r="Y58" s="238" t="s">
        <v>13</v>
      </c>
      <c r="Z58" s="239"/>
      <c r="AA58" s="265"/>
      <c r="AB58" s="410" t="s">
        <v>14</v>
      </c>
      <c r="AC58" s="410"/>
      <c r="AD58" s="410"/>
      <c r="AE58" s="354">
        <v>75</v>
      </c>
      <c r="AF58" s="348"/>
      <c r="AG58" s="348"/>
      <c r="AH58" s="348"/>
      <c r="AI58" s="354">
        <v>100</v>
      </c>
      <c r="AJ58" s="348"/>
      <c r="AK58" s="348"/>
      <c r="AL58" s="348"/>
      <c r="AM58" s="354" t="s">
        <v>585</v>
      </c>
      <c r="AN58" s="348"/>
      <c r="AO58" s="348"/>
      <c r="AP58" s="348"/>
      <c r="AQ58" s="357" t="s">
        <v>585</v>
      </c>
      <c r="AR58" s="358"/>
      <c r="AS58" s="358"/>
      <c r="AT58" s="359"/>
      <c r="AU58" s="348" t="s">
        <v>585</v>
      </c>
      <c r="AV58" s="348"/>
      <c r="AW58" s="348"/>
      <c r="AX58" s="349"/>
      <c r="AY58">
        <f t="shared" si="1"/>
        <v>1</v>
      </c>
    </row>
    <row r="59" spans="1:51" ht="23.25" customHeight="1" x14ac:dyDescent="0.15">
      <c r="A59" s="458" t="s">
        <v>241</v>
      </c>
      <c r="B59" s="466"/>
      <c r="C59" s="466"/>
      <c r="D59" s="466"/>
      <c r="E59" s="466"/>
      <c r="F59" s="467"/>
      <c r="G59" s="468" t="s">
        <v>725</v>
      </c>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69"/>
      <c r="AK59" s="469"/>
      <c r="AL59" s="469"/>
      <c r="AM59" s="469"/>
      <c r="AN59" s="469"/>
      <c r="AO59" s="469"/>
      <c r="AP59" s="469"/>
      <c r="AQ59" s="469"/>
      <c r="AR59" s="469"/>
      <c r="AS59" s="469"/>
      <c r="AT59" s="469"/>
      <c r="AU59" s="469"/>
      <c r="AV59" s="469"/>
      <c r="AW59" s="469"/>
      <c r="AX59" s="470"/>
      <c r="AY59">
        <f t="shared" si="1"/>
        <v>1</v>
      </c>
    </row>
    <row r="60" spans="1:51" ht="23.25" customHeight="1" thickBot="1" x14ac:dyDescent="0.2">
      <c r="A60" s="366"/>
      <c r="B60" s="367"/>
      <c r="C60" s="367"/>
      <c r="D60" s="367"/>
      <c r="E60" s="367"/>
      <c r="F60" s="368"/>
      <c r="G60" s="471"/>
      <c r="H60" s="472"/>
      <c r="I60" s="472"/>
      <c r="J60" s="472"/>
      <c r="K60" s="472"/>
      <c r="L60" s="472"/>
      <c r="M60" s="472"/>
      <c r="N60" s="472"/>
      <c r="O60" s="472"/>
      <c r="P60" s="472"/>
      <c r="Q60" s="472"/>
      <c r="R60" s="472"/>
      <c r="S60" s="472"/>
      <c r="T60" s="472"/>
      <c r="U60" s="472"/>
      <c r="V60" s="472"/>
      <c r="W60" s="472"/>
      <c r="X60" s="472"/>
      <c r="Y60" s="472"/>
      <c r="Z60" s="472"/>
      <c r="AA60" s="472"/>
      <c r="AB60" s="472"/>
      <c r="AC60" s="472"/>
      <c r="AD60" s="472"/>
      <c r="AE60" s="472"/>
      <c r="AF60" s="472"/>
      <c r="AG60" s="472"/>
      <c r="AH60" s="472"/>
      <c r="AI60" s="472"/>
      <c r="AJ60" s="472"/>
      <c r="AK60" s="472"/>
      <c r="AL60" s="472"/>
      <c r="AM60" s="472"/>
      <c r="AN60" s="472"/>
      <c r="AO60" s="472"/>
      <c r="AP60" s="472"/>
      <c r="AQ60" s="472"/>
      <c r="AR60" s="472"/>
      <c r="AS60" s="472"/>
      <c r="AT60" s="472"/>
      <c r="AU60" s="472"/>
      <c r="AV60" s="472"/>
      <c r="AW60" s="472"/>
      <c r="AX60" s="473"/>
      <c r="AY60">
        <f t="shared" si="1"/>
        <v>1</v>
      </c>
    </row>
    <row r="61" spans="1:51" ht="45" customHeight="1" x14ac:dyDescent="0.15">
      <c r="A61" s="534" t="s">
        <v>263</v>
      </c>
      <c r="B61" s="535"/>
      <c r="C61" s="537" t="s">
        <v>173</v>
      </c>
      <c r="D61" s="535"/>
      <c r="E61" s="538" t="s">
        <v>187</v>
      </c>
      <c r="F61" s="539"/>
      <c r="G61" s="540" t="s">
        <v>658</v>
      </c>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c r="AH61" s="541"/>
      <c r="AI61" s="541"/>
      <c r="AJ61" s="541"/>
      <c r="AK61" s="541"/>
      <c r="AL61" s="541"/>
      <c r="AM61" s="541"/>
      <c r="AN61" s="541"/>
      <c r="AO61" s="541"/>
      <c r="AP61" s="541"/>
      <c r="AQ61" s="541"/>
      <c r="AR61" s="541"/>
      <c r="AS61" s="541"/>
      <c r="AT61" s="541"/>
      <c r="AU61" s="541"/>
      <c r="AV61" s="541"/>
      <c r="AW61" s="541"/>
      <c r="AX61" s="542"/>
    </row>
    <row r="62" spans="1:51" ht="32.25" customHeight="1" x14ac:dyDescent="0.15">
      <c r="A62" s="536"/>
      <c r="B62" s="501"/>
      <c r="C62" s="500"/>
      <c r="D62" s="501"/>
      <c r="E62" s="502" t="s">
        <v>186</v>
      </c>
      <c r="F62" s="467"/>
      <c r="G62" s="211" t="s">
        <v>659</v>
      </c>
      <c r="H62" s="212"/>
      <c r="I62" s="212"/>
      <c r="J62" s="212"/>
      <c r="K62" s="212"/>
      <c r="L62" s="212"/>
      <c r="M62" s="212"/>
      <c r="N62" s="212"/>
      <c r="O62" s="212"/>
      <c r="P62" s="212"/>
      <c r="Q62" s="212"/>
      <c r="R62" s="212"/>
      <c r="S62" s="212"/>
      <c r="T62" s="212"/>
      <c r="U62" s="212"/>
      <c r="V62" s="213"/>
      <c r="W62" s="489" t="s">
        <v>560</v>
      </c>
      <c r="X62" s="490"/>
      <c r="Y62" s="490"/>
      <c r="Z62" s="490"/>
      <c r="AA62" s="491"/>
      <c r="AB62" s="492" t="s">
        <v>703</v>
      </c>
      <c r="AC62" s="493"/>
      <c r="AD62" s="493"/>
      <c r="AE62" s="493"/>
      <c r="AF62" s="493"/>
      <c r="AG62" s="493"/>
      <c r="AH62" s="493"/>
      <c r="AI62" s="493"/>
      <c r="AJ62" s="493"/>
      <c r="AK62" s="493"/>
      <c r="AL62" s="493"/>
      <c r="AM62" s="493"/>
      <c r="AN62" s="493"/>
      <c r="AO62" s="493"/>
      <c r="AP62" s="493"/>
      <c r="AQ62" s="493"/>
      <c r="AR62" s="493"/>
      <c r="AS62" s="493"/>
      <c r="AT62" s="493"/>
      <c r="AU62" s="493"/>
      <c r="AV62" s="493"/>
      <c r="AW62" s="493"/>
      <c r="AX62" s="494"/>
    </row>
    <row r="63" spans="1:51" ht="21" customHeight="1" x14ac:dyDescent="0.15">
      <c r="A63" s="536"/>
      <c r="B63" s="501"/>
      <c r="C63" s="500"/>
      <c r="D63" s="501"/>
      <c r="E63" s="504"/>
      <c r="F63" s="368"/>
      <c r="G63" s="214"/>
      <c r="H63" s="215"/>
      <c r="I63" s="215"/>
      <c r="J63" s="215"/>
      <c r="K63" s="215"/>
      <c r="L63" s="215"/>
      <c r="M63" s="215"/>
      <c r="N63" s="215"/>
      <c r="O63" s="215"/>
      <c r="P63" s="215"/>
      <c r="Q63" s="215"/>
      <c r="R63" s="215"/>
      <c r="S63" s="215"/>
      <c r="T63" s="215"/>
      <c r="U63" s="215"/>
      <c r="V63" s="216"/>
      <c r="W63" s="495" t="s">
        <v>561</v>
      </c>
      <c r="X63" s="496"/>
      <c r="Y63" s="496"/>
      <c r="Z63" s="496"/>
      <c r="AA63" s="497"/>
      <c r="AB63" s="492" t="s">
        <v>703</v>
      </c>
      <c r="AC63" s="493"/>
      <c r="AD63" s="493"/>
      <c r="AE63" s="493"/>
      <c r="AF63" s="493"/>
      <c r="AG63" s="493"/>
      <c r="AH63" s="493"/>
      <c r="AI63" s="493"/>
      <c r="AJ63" s="493"/>
      <c r="AK63" s="493"/>
      <c r="AL63" s="493"/>
      <c r="AM63" s="493"/>
      <c r="AN63" s="493"/>
      <c r="AO63" s="493"/>
      <c r="AP63" s="493"/>
      <c r="AQ63" s="493"/>
      <c r="AR63" s="493"/>
      <c r="AS63" s="493"/>
      <c r="AT63" s="493"/>
      <c r="AU63" s="493"/>
      <c r="AV63" s="493"/>
      <c r="AW63" s="493"/>
      <c r="AX63" s="494"/>
    </row>
    <row r="64" spans="1:51" ht="34.5" customHeight="1" x14ac:dyDescent="0.15">
      <c r="A64" s="536"/>
      <c r="B64" s="501"/>
      <c r="C64" s="498" t="s">
        <v>572</v>
      </c>
      <c r="D64" s="499"/>
      <c r="E64" s="502" t="s">
        <v>259</v>
      </c>
      <c r="F64" s="467"/>
      <c r="G64" s="505" t="s">
        <v>176</v>
      </c>
      <c r="H64" s="506"/>
      <c r="I64" s="506"/>
      <c r="J64" s="507" t="s">
        <v>703</v>
      </c>
      <c r="K64" s="508"/>
      <c r="L64" s="508"/>
      <c r="M64" s="508"/>
      <c r="N64" s="508"/>
      <c r="O64" s="508"/>
      <c r="P64" s="508"/>
      <c r="Q64" s="508"/>
      <c r="R64" s="508"/>
      <c r="S64" s="508"/>
      <c r="T64" s="509"/>
      <c r="U64" s="510" t="s">
        <v>703</v>
      </c>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1"/>
      <c r="AY64" s="79"/>
    </row>
    <row r="65" spans="1:51" ht="34.5" customHeight="1" x14ac:dyDescent="0.15">
      <c r="A65" s="536"/>
      <c r="B65" s="501"/>
      <c r="C65" s="500"/>
      <c r="D65" s="501"/>
      <c r="E65" s="503"/>
      <c r="F65" s="365"/>
      <c r="G65" s="505" t="s">
        <v>573</v>
      </c>
      <c r="H65" s="506"/>
      <c r="I65" s="506"/>
      <c r="J65" s="506"/>
      <c r="K65" s="506"/>
      <c r="L65" s="506"/>
      <c r="M65" s="506"/>
      <c r="N65" s="506"/>
      <c r="O65" s="506"/>
      <c r="P65" s="506"/>
      <c r="Q65" s="506"/>
      <c r="R65" s="506"/>
      <c r="S65" s="506"/>
      <c r="T65" s="506"/>
      <c r="U65" s="525" t="s">
        <v>703</v>
      </c>
      <c r="V65" s="510"/>
      <c r="W65" s="510"/>
      <c r="X65" s="510"/>
      <c r="Y65" s="510"/>
      <c r="Z65" s="510"/>
      <c r="AA65" s="510"/>
      <c r="AB65" s="510"/>
      <c r="AC65" s="510"/>
      <c r="AD65" s="510"/>
      <c r="AE65" s="510"/>
      <c r="AF65" s="510"/>
      <c r="AG65" s="510"/>
      <c r="AH65" s="510"/>
      <c r="AI65" s="510"/>
      <c r="AJ65" s="510"/>
      <c r="AK65" s="510"/>
      <c r="AL65" s="510"/>
      <c r="AM65" s="510"/>
      <c r="AN65" s="510"/>
      <c r="AO65" s="510"/>
      <c r="AP65" s="510"/>
      <c r="AQ65" s="510"/>
      <c r="AR65" s="510"/>
      <c r="AS65" s="510"/>
      <c r="AT65" s="510"/>
      <c r="AU65" s="510"/>
      <c r="AV65" s="510"/>
      <c r="AW65" s="510"/>
      <c r="AX65" s="511"/>
      <c r="AY65" s="79"/>
    </row>
    <row r="66" spans="1:51" ht="34.5" customHeight="1" thickBot="1" x14ac:dyDescent="0.2">
      <c r="A66" s="536"/>
      <c r="B66" s="501"/>
      <c r="C66" s="500"/>
      <c r="D66" s="501"/>
      <c r="E66" s="504"/>
      <c r="F66" s="368"/>
      <c r="G66" s="505" t="s">
        <v>561</v>
      </c>
      <c r="H66" s="506"/>
      <c r="I66" s="506"/>
      <c r="J66" s="506"/>
      <c r="K66" s="506"/>
      <c r="L66" s="506"/>
      <c r="M66" s="506"/>
      <c r="N66" s="506"/>
      <c r="O66" s="506"/>
      <c r="P66" s="506"/>
      <c r="Q66" s="506"/>
      <c r="R66" s="506"/>
      <c r="S66" s="506"/>
      <c r="T66" s="506"/>
      <c r="U66" s="217" t="s">
        <v>703</v>
      </c>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9"/>
      <c r="AY66" s="79"/>
    </row>
    <row r="67" spans="1:51" ht="27" customHeight="1" x14ac:dyDescent="0.15">
      <c r="A67" s="526" t="s">
        <v>45</v>
      </c>
      <c r="B67" s="527"/>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527"/>
      <c r="AL67" s="527"/>
      <c r="AM67" s="527"/>
      <c r="AN67" s="527"/>
      <c r="AO67" s="527"/>
      <c r="AP67" s="527"/>
      <c r="AQ67" s="527"/>
      <c r="AR67" s="527"/>
      <c r="AS67" s="527"/>
      <c r="AT67" s="527"/>
      <c r="AU67" s="527"/>
      <c r="AV67" s="527"/>
      <c r="AW67" s="527"/>
      <c r="AX67" s="528"/>
    </row>
    <row r="68" spans="1:51" ht="27" customHeight="1" x14ac:dyDescent="0.15">
      <c r="A68" s="5"/>
      <c r="B68" s="6"/>
      <c r="C68" s="529" t="s">
        <v>30</v>
      </c>
      <c r="D68" s="530"/>
      <c r="E68" s="530"/>
      <c r="F68" s="530"/>
      <c r="G68" s="530"/>
      <c r="H68" s="530"/>
      <c r="I68" s="530"/>
      <c r="J68" s="530"/>
      <c r="K68" s="530"/>
      <c r="L68" s="530"/>
      <c r="M68" s="530"/>
      <c r="N68" s="530"/>
      <c r="O68" s="530"/>
      <c r="P68" s="530"/>
      <c r="Q68" s="530"/>
      <c r="R68" s="530"/>
      <c r="S68" s="530"/>
      <c r="T68" s="530"/>
      <c r="U68" s="530"/>
      <c r="V68" s="530"/>
      <c r="W68" s="530"/>
      <c r="X68" s="530"/>
      <c r="Y68" s="530"/>
      <c r="Z68" s="530"/>
      <c r="AA68" s="530"/>
      <c r="AB68" s="530"/>
      <c r="AC68" s="531"/>
      <c r="AD68" s="530" t="s">
        <v>34</v>
      </c>
      <c r="AE68" s="530"/>
      <c r="AF68" s="530"/>
      <c r="AG68" s="532" t="s">
        <v>29</v>
      </c>
      <c r="AH68" s="530"/>
      <c r="AI68" s="530"/>
      <c r="AJ68" s="530"/>
      <c r="AK68" s="530"/>
      <c r="AL68" s="530"/>
      <c r="AM68" s="530"/>
      <c r="AN68" s="530"/>
      <c r="AO68" s="530"/>
      <c r="AP68" s="530"/>
      <c r="AQ68" s="530"/>
      <c r="AR68" s="530"/>
      <c r="AS68" s="530"/>
      <c r="AT68" s="530"/>
      <c r="AU68" s="530"/>
      <c r="AV68" s="530"/>
      <c r="AW68" s="530"/>
      <c r="AX68" s="533"/>
    </row>
    <row r="69" spans="1:51" ht="68.45" customHeight="1" x14ac:dyDescent="0.15">
      <c r="A69" s="570" t="s">
        <v>131</v>
      </c>
      <c r="B69" s="571"/>
      <c r="C69" s="576" t="s">
        <v>132</v>
      </c>
      <c r="D69" s="577"/>
      <c r="E69" s="577"/>
      <c r="F69" s="577"/>
      <c r="G69" s="577"/>
      <c r="H69" s="577"/>
      <c r="I69" s="577"/>
      <c r="J69" s="577"/>
      <c r="K69" s="577"/>
      <c r="L69" s="577"/>
      <c r="M69" s="577"/>
      <c r="N69" s="577"/>
      <c r="O69" s="577"/>
      <c r="P69" s="577"/>
      <c r="Q69" s="577"/>
      <c r="R69" s="577"/>
      <c r="S69" s="577"/>
      <c r="T69" s="577"/>
      <c r="U69" s="577"/>
      <c r="V69" s="577"/>
      <c r="W69" s="577"/>
      <c r="X69" s="577"/>
      <c r="Y69" s="577"/>
      <c r="Z69" s="577"/>
      <c r="AA69" s="577"/>
      <c r="AB69" s="577"/>
      <c r="AC69" s="578"/>
      <c r="AD69" s="579" t="s">
        <v>605</v>
      </c>
      <c r="AE69" s="580"/>
      <c r="AF69" s="580"/>
      <c r="AG69" s="581" t="s">
        <v>612</v>
      </c>
      <c r="AH69" s="582"/>
      <c r="AI69" s="582"/>
      <c r="AJ69" s="582"/>
      <c r="AK69" s="582"/>
      <c r="AL69" s="582"/>
      <c r="AM69" s="582"/>
      <c r="AN69" s="582"/>
      <c r="AO69" s="582"/>
      <c r="AP69" s="582"/>
      <c r="AQ69" s="582"/>
      <c r="AR69" s="582"/>
      <c r="AS69" s="582"/>
      <c r="AT69" s="582"/>
      <c r="AU69" s="582"/>
      <c r="AV69" s="582"/>
      <c r="AW69" s="582"/>
      <c r="AX69" s="583"/>
    </row>
    <row r="70" spans="1:51" ht="68.45" customHeight="1" x14ac:dyDescent="0.15">
      <c r="A70" s="572"/>
      <c r="B70" s="573"/>
      <c r="C70" s="584" t="s">
        <v>35</v>
      </c>
      <c r="D70" s="585"/>
      <c r="E70" s="585"/>
      <c r="F70" s="585"/>
      <c r="G70" s="585"/>
      <c r="H70" s="585"/>
      <c r="I70" s="585"/>
      <c r="J70" s="585"/>
      <c r="K70" s="585"/>
      <c r="L70" s="585"/>
      <c r="M70" s="585"/>
      <c r="N70" s="585"/>
      <c r="O70" s="585"/>
      <c r="P70" s="585"/>
      <c r="Q70" s="585"/>
      <c r="R70" s="585"/>
      <c r="S70" s="585"/>
      <c r="T70" s="585"/>
      <c r="U70" s="585"/>
      <c r="V70" s="585"/>
      <c r="W70" s="585"/>
      <c r="X70" s="585"/>
      <c r="Y70" s="585"/>
      <c r="Z70" s="585"/>
      <c r="AA70" s="585"/>
      <c r="AB70" s="585"/>
      <c r="AC70" s="586"/>
      <c r="AD70" s="516" t="s">
        <v>605</v>
      </c>
      <c r="AE70" s="517"/>
      <c r="AF70" s="517"/>
      <c r="AG70" s="519" t="s">
        <v>690</v>
      </c>
      <c r="AH70" s="520"/>
      <c r="AI70" s="520"/>
      <c r="AJ70" s="520"/>
      <c r="AK70" s="520"/>
      <c r="AL70" s="520"/>
      <c r="AM70" s="520"/>
      <c r="AN70" s="520"/>
      <c r="AO70" s="520"/>
      <c r="AP70" s="520"/>
      <c r="AQ70" s="520"/>
      <c r="AR70" s="520"/>
      <c r="AS70" s="520"/>
      <c r="AT70" s="520"/>
      <c r="AU70" s="520"/>
      <c r="AV70" s="520"/>
      <c r="AW70" s="520"/>
      <c r="AX70" s="521"/>
    </row>
    <row r="71" spans="1:51" ht="68.45" customHeight="1" x14ac:dyDescent="0.15">
      <c r="A71" s="574"/>
      <c r="B71" s="575"/>
      <c r="C71" s="587" t="s">
        <v>133</v>
      </c>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9"/>
      <c r="AD71" s="590" t="s">
        <v>605</v>
      </c>
      <c r="AE71" s="591"/>
      <c r="AF71" s="591"/>
      <c r="AG71" s="487" t="s">
        <v>613</v>
      </c>
      <c r="AH71" s="408"/>
      <c r="AI71" s="408"/>
      <c r="AJ71" s="408"/>
      <c r="AK71" s="408"/>
      <c r="AL71" s="408"/>
      <c r="AM71" s="408"/>
      <c r="AN71" s="408"/>
      <c r="AO71" s="408"/>
      <c r="AP71" s="408"/>
      <c r="AQ71" s="408"/>
      <c r="AR71" s="408"/>
      <c r="AS71" s="408"/>
      <c r="AT71" s="408"/>
      <c r="AU71" s="408"/>
      <c r="AV71" s="408"/>
      <c r="AW71" s="408"/>
      <c r="AX71" s="512"/>
    </row>
    <row r="72" spans="1:51" ht="55.9" customHeight="1" x14ac:dyDescent="0.15">
      <c r="A72" s="107" t="s">
        <v>37</v>
      </c>
      <c r="B72" s="543"/>
      <c r="C72" s="549" t="s">
        <v>39</v>
      </c>
      <c r="D72" s="550"/>
      <c r="E72" s="551"/>
      <c r="F72" s="551"/>
      <c r="G72" s="551"/>
      <c r="H72" s="551"/>
      <c r="I72" s="551"/>
      <c r="J72" s="551"/>
      <c r="K72" s="551"/>
      <c r="L72" s="551"/>
      <c r="M72" s="551"/>
      <c r="N72" s="551"/>
      <c r="O72" s="551"/>
      <c r="P72" s="551"/>
      <c r="Q72" s="551"/>
      <c r="R72" s="551"/>
      <c r="S72" s="551"/>
      <c r="T72" s="551"/>
      <c r="U72" s="551"/>
      <c r="V72" s="551"/>
      <c r="W72" s="551"/>
      <c r="X72" s="551"/>
      <c r="Y72" s="551"/>
      <c r="Z72" s="551"/>
      <c r="AA72" s="551"/>
      <c r="AB72" s="551"/>
      <c r="AC72" s="552"/>
      <c r="AD72" s="553" t="s">
        <v>605</v>
      </c>
      <c r="AE72" s="554"/>
      <c r="AF72" s="554"/>
      <c r="AG72" s="484" t="s">
        <v>614</v>
      </c>
      <c r="AH72" s="212"/>
      <c r="AI72" s="212"/>
      <c r="AJ72" s="212"/>
      <c r="AK72" s="212"/>
      <c r="AL72" s="212"/>
      <c r="AM72" s="212"/>
      <c r="AN72" s="212"/>
      <c r="AO72" s="212"/>
      <c r="AP72" s="212"/>
      <c r="AQ72" s="212"/>
      <c r="AR72" s="212"/>
      <c r="AS72" s="212"/>
      <c r="AT72" s="212"/>
      <c r="AU72" s="212"/>
      <c r="AV72" s="212"/>
      <c r="AW72" s="212"/>
      <c r="AX72" s="555"/>
    </row>
    <row r="73" spans="1:51" ht="55.9" customHeight="1" x14ac:dyDescent="0.15">
      <c r="A73" s="544"/>
      <c r="B73" s="545"/>
      <c r="C73" s="556"/>
      <c r="D73" s="557"/>
      <c r="E73" s="560" t="s">
        <v>242</v>
      </c>
      <c r="F73" s="561"/>
      <c r="G73" s="561"/>
      <c r="H73" s="561"/>
      <c r="I73" s="561"/>
      <c r="J73" s="561"/>
      <c r="K73" s="561"/>
      <c r="L73" s="561"/>
      <c r="M73" s="561"/>
      <c r="N73" s="561"/>
      <c r="O73" s="561"/>
      <c r="P73" s="561"/>
      <c r="Q73" s="561"/>
      <c r="R73" s="561"/>
      <c r="S73" s="561"/>
      <c r="T73" s="561"/>
      <c r="U73" s="561"/>
      <c r="V73" s="561"/>
      <c r="W73" s="561"/>
      <c r="X73" s="561"/>
      <c r="Y73" s="561"/>
      <c r="Z73" s="561"/>
      <c r="AA73" s="561"/>
      <c r="AB73" s="561"/>
      <c r="AC73" s="562"/>
      <c r="AD73" s="516" t="s">
        <v>622</v>
      </c>
      <c r="AE73" s="517"/>
      <c r="AF73" s="518"/>
      <c r="AG73" s="487"/>
      <c r="AH73" s="408"/>
      <c r="AI73" s="408"/>
      <c r="AJ73" s="408"/>
      <c r="AK73" s="408"/>
      <c r="AL73" s="408"/>
      <c r="AM73" s="408"/>
      <c r="AN73" s="408"/>
      <c r="AO73" s="408"/>
      <c r="AP73" s="408"/>
      <c r="AQ73" s="408"/>
      <c r="AR73" s="408"/>
      <c r="AS73" s="408"/>
      <c r="AT73" s="408"/>
      <c r="AU73" s="408"/>
      <c r="AV73" s="408"/>
      <c r="AW73" s="408"/>
      <c r="AX73" s="512"/>
    </row>
    <row r="74" spans="1:51" ht="55.9" customHeight="1" x14ac:dyDescent="0.15">
      <c r="A74" s="544"/>
      <c r="B74" s="545"/>
      <c r="C74" s="558"/>
      <c r="D74" s="559"/>
      <c r="E74" s="563" t="s">
        <v>206</v>
      </c>
      <c r="F74" s="564"/>
      <c r="G74" s="564"/>
      <c r="H74" s="564"/>
      <c r="I74" s="564"/>
      <c r="J74" s="564"/>
      <c r="K74" s="564"/>
      <c r="L74" s="564"/>
      <c r="M74" s="564"/>
      <c r="N74" s="564"/>
      <c r="O74" s="564"/>
      <c r="P74" s="564"/>
      <c r="Q74" s="564"/>
      <c r="R74" s="564"/>
      <c r="S74" s="564"/>
      <c r="T74" s="564"/>
      <c r="U74" s="564"/>
      <c r="V74" s="564"/>
      <c r="W74" s="564"/>
      <c r="X74" s="564"/>
      <c r="Y74" s="564"/>
      <c r="Z74" s="564"/>
      <c r="AA74" s="564"/>
      <c r="AB74" s="564"/>
      <c r="AC74" s="565"/>
      <c r="AD74" s="566" t="s">
        <v>622</v>
      </c>
      <c r="AE74" s="567"/>
      <c r="AF74" s="567"/>
      <c r="AG74" s="487"/>
      <c r="AH74" s="408"/>
      <c r="AI74" s="408"/>
      <c r="AJ74" s="408"/>
      <c r="AK74" s="408"/>
      <c r="AL74" s="408"/>
      <c r="AM74" s="408"/>
      <c r="AN74" s="408"/>
      <c r="AO74" s="408"/>
      <c r="AP74" s="408"/>
      <c r="AQ74" s="408"/>
      <c r="AR74" s="408"/>
      <c r="AS74" s="408"/>
      <c r="AT74" s="408"/>
      <c r="AU74" s="408"/>
      <c r="AV74" s="408"/>
      <c r="AW74" s="408"/>
      <c r="AX74" s="512"/>
    </row>
    <row r="75" spans="1:51" ht="107.45" customHeight="1" x14ac:dyDescent="0.15">
      <c r="A75" s="544"/>
      <c r="B75" s="546"/>
      <c r="C75" s="568" t="s">
        <v>40</v>
      </c>
      <c r="D75" s="569"/>
      <c r="E75" s="569"/>
      <c r="F75" s="569"/>
      <c r="G75" s="569"/>
      <c r="H75" s="569"/>
      <c r="I75" s="569"/>
      <c r="J75" s="569"/>
      <c r="K75" s="569"/>
      <c r="L75" s="569"/>
      <c r="M75" s="569"/>
      <c r="N75" s="569"/>
      <c r="O75" s="569"/>
      <c r="P75" s="569"/>
      <c r="Q75" s="569"/>
      <c r="R75" s="569"/>
      <c r="S75" s="569"/>
      <c r="T75" s="569"/>
      <c r="U75" s="569"/>
      <c r="V75" s="569"/>
      <c r="W75" s="569"/>
      <c r="X75" s="569"/>
      <c r="Y75" s="569"/>
      <c r="Z75" s="569"/>
      <c r="AA75" s="569"/>
      <c r="AB75" s="569"/>
      <c r="AC75" s="569"/>
      <c r="AD75" s="603" t="s">
        <v>605</v>
      </c>
      <c r="AE75" s="604"/>
      <c r="AF75" s="604"/>
      <c r="AG75" s="605" t="s">
        <v>615</v>
      </c>
      <c r="AH75" s="606"/>
      <c r="AI75" s="606"/>
      <c r="AJ75" s="606"/>
      <c r="AK75" s="606"/>
      <c r="AL75" s="606"/>
      <c r="AM75" s="606"/>
      <c r="AN75" s="606"/>
      <c r="AO75" s="606"/>
      <c r="AP75" s="606"/>
      <c r="AQ75" s="606"/>
      <c r="AR75" s="606"/>
      <c r="AS75" s="606"/>
      <c r="AT75" s="606"/>
      <c r="AU75" s="606"/>
      <c r="AV75" s="606"/>
      <c r="AW75" s="606"/>
      <c r="AX75" s="607"/>
    </row>
    <row r="76" spans="1:51" ht="26.25" customHeight="1" x14ac:dyDescent="0.15">
      <c r="A76" s="544"/>
      <c r="B76" s="546"/>
      <c r="C76" s="598" t="s">
        <v>134</v>
      </c>
      <c r="D76" s="586"/>
      <c r="E76" s="586"/>
      <c r="F76" s="586"/>
      <c r="G76" s="586"/>
      <c r="H76" s="586"/>
      <c r="I76" s="586"/>
      <c r="J76" s="586"/>
      <c r="K76" s="586"/>
      <c r="L76" s="586"/>
      <c r="M76" s="586"/>
      <c r="N76" s="586"/>
      <c r="O76" s="586"/>
      <c r="P76" s="586"/>
      <c r="Q76" s="586"/>
      <c r="R76" s="586"/>
      <c r="S76" s="586"/>
      <c r="T76" s="586"/>
      <c r="U76" s="586"/>
      <c r="V76" s="586"/>
      <c r="W76" s="586"/>
      <c r="X76" s="586"/>
      <c r="Y76" s="586"/>
      <c r="Z76" s="586"/>
      <c r="AA76" s="586"/>
      <c r="AB76" s="586"/>
      <c r="AC76" s="586"/>
      <c r="AD76" s="516" t="s">
        <v>605</v>
      </c>
      <c r="AE76" s="517"/>
      <c r="AF76" s="517"/>
      <c r="AG76" s="519" t="s">
        <v>616</v>
      </c>
      <c r="AH76" s="520"/>
      <c r="AI76" s="520"/>
      <c r="AJ76" s="520"/>
      <c r="AK76" s="520"/>
      <c r="AL76" s="520"/>
      <c r="AM76" s="520"/>
      <c r="AN76" s="520"/>
      <c r="AO76" s="520"/>
      <c r="AP76" s="520"/>
      <c r="AQ76" s="520"/>
      <c r="AR76" s="520"/>
      <c r="AS76" s="520"/>
      <c r="AT76" s="520"/>
      <c r="AU76" s="520"/>
      <c r="AV76" s="520"/>
      <c r="AW76" s="520"/>
      <c r="AX76" s="521"/>
    </row>
    <row r="77" spans="1:51" ht="26.25" customHeight="1" x14ac:dyDescent="0.15">
      <c r="A77" s="544"/>
      <c r="B77" s="546"/>
      <c r="C77" s="598" t="s">
        <v>36</v>
      </c>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16" t="s">
        <v>623</v>
      </c>
      <c r="AE77" s="517"/>
      <c r="AF77" s="517"/>
      <c r="AG77" s="519" t="s">
        <v>728</v>
      </c>
      <c r="AH77" s="520"/>
      <c r="AI77" s="520"/>
      <c r="AJ77" s="520"/>
      <c r="AK77" s="520"/>
      <c r="AL77" s="520"/>
      <c r="AM77" s="520"/>
      <c r="AN77" s="520"/>
      <c r="AO77" s="520"/>
      <c r="AP77" s="520"/>
      <c r="AQ77" s="520"/>
      <c r="AR77" s="520"/>
      <c r="AS77" s="520"/>
      <c r="AT77" s="520"/>
      <c r="AU77" s="520"/>
      <c r="AV77" s="520"/>
      <c r="AW77" s="520"/>
      <c r="AX77" s="521"/>
    </row>
    <row r="78" spans="1:51" ht="151.9" customHeight="1" x14ac:dyDescent="0.15">
      <c r="A78" s="544"/>
      <c r="B78" s="546"/>
      <c r="C78" s="598" t="s">
        <v>41</v>
      </c>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99"/>
      <c r="AD78" s="516" t="s">
        <v>605</v>
      </c>
      <c r="AE78" s="517"/>
      <c r="AF78" s="517"/>
      <c r="AG78" s="519" t="s">
        <v>678</v>
      </c>
      <c r="AH78" s="520"/>
      <c r="AI78" s="520"/>
      <c r="AJ78" s="520"/>
      <c r="AK78" s="520"/>
      <c r="AL78" s="520"/>
      <c r="AM78" s="520"/>
      <c r="AN78" s="520"/>
      <c r="AO78" s="520"/>
      <c r="AP78" s="520"/>
      <c r="AQ78" s="520"/>
      <c r="AR78" s="520"/>
      <c r="AS78" s="520"/>
      <c r="AT78" s="520"/>
      <c r="AU78" s="520"/>
      <c r="AV78" s="520"/>
      <c r="AW78" s="520"/>
      <c r="AX78" s="521"/>
    </row>
    <row r="79" spans="1:51" ht="26.25" customHeight="1" x14ac:dyDescent="0.15">
      <c r="A79" s="544"/>
      <c r="B79" s="546"/>
      <c r="C79" s="598" t="s">
        <v>218</v>
      </c>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99"/>
      <c r="AD79" s="590" t="s">
        <v>623</v>
      </c>
      <c r="AE79" s="591"/>
      <c r="AF79" s="591"/>
      <c r="AG79" s="600" t="s">
        <v>728</v>
      </c>
      <c r="AH79" s="601"/>
      <c r="AI79" s="601"/>
      <c r="AJ79" s="601"/>
      <c r="AK79" s="601"/>
      <c r="AL79" s="601"/>
      <c r="AM79" s="601"/>
      <c r="AN79" s="601"/>
      <c r="AO79" s="601"/>
      <c r="AP79" s="601"/>
      <c r="AQ79" s="601"/>
      <c r="AR79" s="601"/>
      <c r="AS79" s="601"/>
      <c r="AT79" s="601"/>
      <c r="AU79" s="601"/>
      <c r="AV79" s="601"/>
      <c r="AW79" s="601"/>
      <c r="AX79" s="602"/>
    </row>
    <row r="80" spans="1:51" ht="26.25" customHeight="1" x14ac:dyDescent="0.15">
      <c r="A80" s="544"/>
      <c r="B80" s="546"/>
      <c r="C80" s="513" t="s">
        <v>219</v>
      </c>
      <c r="D80" s="514"/>
      <c r="E80" s="514"/>
      <c r="F80" s="514"/>
      <c r="G80" s="514"/>
      <c r="H80" s="514"/>
      <c r="I80" s="514"/>
      <c r="J80" s="514"/>
      <c r="K80" s="514"/>
      <c r="L80" s="514"/>
      <c r="M80" s="514"/>
      <c r="N80" s="514"/>
      <c r="O80" s="514"/>
      <c r="P80" s="514"/>
      <c r="Q80" s="514"/>
      <c r="R80" s="514"/>
      <c r="S80" s="514"/>
      <c r="T80" s="514"/>
      <c r="U80" s="514"/>
      <c r="V80" s="514"/>
      <c r="W80" s="514"/>
      <c r="X80" s="514"/>
      <c r="Y80" s="514"/>
      <c r="Z80" s="514"/>
      <c r="AA80" s="514"/>
      <c r="AB80" s="514"/>
      <c r="AC80" s="515"/>
      <c r="AD80" s="516" t="s">
        <v>605</v>
      </c>
      <c r="AE80" s="517"/>
      <c r="AF80" s="518"/>
      <c r="AG80" s="519" t="s">
        <v>617</v>
      </c>
      <c r="AH80" s="520"/>
      <c r="AI80" s="520"/>
      <c r="AJ80" s="520"/>
      <c r="AK80" s="520"/>
      <c r="AL80" s="520"/>
      <c r="AM80" s="520"/>
      <c r="AN80" s="520"/>
      <c r="AO80" s="520"/>
      <c r="AP80" s="520"/>
      <c r="AQ80" s="520"/>
      <c r="AR80" s="520"/>
      <c r="AS80" s="520"/>
      <c r="AT80" s="520"/>
      <c r="AU80" s="520"/>
      <c r="AV80" s="520"/>
      <c r="AW80" s="520"/>
      <c r="AX80" s="521"/>
    </row>
    <row r="81" spans="1:50" ht="26.25" customHeight="1" x14ac:dyDescent="0.15">
      <c r="A81" s="547"/>
      <c r="B81" s="548"/>
      <c r="C81" s="522" t="s">
        <v>210</v>
      </c>
      <c r="D81" s="523"/>
      <c r="E81" s="523"/>
      <c r="F81" s="523"/>
      <c r="G81" s="523"/>
      <c r="H81" s="523"/>
      <c r="I81" s="523"/>
      <c r="J81" s="523"/>
      <c r="K81" s="523"/>
      <c r="L81" s="523"/>
      <c r="M81" s="523"/>
      <c r="N81" s="523"/>
      <c r="O81" s="523"/>
      <c r="P81" s="523"/>
      <c r="Q81" s="523"/>
      <c r="R81" s="523"/>
      <c r="S81" s="523"/>
      <c r="T81" s="523"/>
      <c r="U81" s="523"/>
      <c r="V81" s="523"/>
      <c r="W81" s="523"/>
      <c r="X81" s="523"/>
      <c r="Y81" s="523"/>
      <c r="Z81" s="523"/>
      <c r="AA81" s="523"/>
      <c r="AB81" s="523"/>
      <c r="AC81" s="524"/>
      <c r="AD81" s="592" t="s">
        <v>605</v>
      </c>
      <c r="AE81" s="593"/>
      <c r="AF81" s="594"/>
      <c r="AG81" s="595" t="s">
        <v>618</v>
      </c>
      <c r="AH81" s="596"/>
      <c r="AI81" s="596"/>
      <c r="AJ81" s="596"/>
      <c r="AK81" s="596"/>
      <c r="AL81" s="596"/>
      <c r="AM81" s="596"/>
      <c r="AN81" s="596"/>
      <c r="AO81" s="596"/>
      <c r="AP81" s="596"/>
      <c r="AQ81" s="596"/>
      <c r="AR81" s="596"/>
      <c r="AS81" s="596"/>
      <c r="AT81" s="596"/>
      <c r="AU81" s="596"/>
      <c r="AV81" s="596"/>
      <c r="AW81" s="596"/>
      <c r="AX81" s="597"/>
    </row>
    <row r="82" spans="1:50" ht="80.45" customHeight="1" x14ac:dyDescent="0.15">
      <c r="A82" s="107" t="s">
        <v>38</v>
      </c>
      <c r="B82" s="628"/>
      <c r="C82" s="629" t="s">
        <v>211</v>
      </c>
      <c r="D82" s="630"/>
      <c r="E82" s="630"/>
      <c r="F82" s="630"/>
      <c r="G82" s="630"/>
      <c r="H82" s="630"/>
      <c r="I82" s="630"/>
      <c r="J82" s="630"/>
      <c r="K82" s="630"/>
      <c r="L82" s="630"/>
      <c r="M82" s="630"/>
      <c r="N82" s="630"/>
      <c r="O82" s="630"/>
      <c r="P82" s="630"/>
      <c r="Q82" s="630"/>
      <c r="R82" s="630"/>
      <c r="S82" s="630"/>
      <c r="T82" s="630"/>
      <c r="U82" s="630"/>
      <c r="V82" s="630"/>
      <c r="W82" s="630"/>
      <c r="X82" s="630"/>
      <c r="Y82" s="630"/>
      <c r="Z82" s="630"/>
      <c r="AA82" s="630"/>
      <c r="AB82" s="630"/>
      <c r="AC82" s="631"/>
      <c r="AD82" s="603" t="s">
        <v>605</v>
      </c>
      <c r="AE82" s="604"/>
      <c r="AF82" s="632"/>
      <c r="AG82" s="605" t="s">
        <v>619</v>
      </c>
      <c r="AH82" s="606"/>
      <c r="AI82" s="606"/>
      <c r="AJ82" s="606"/>
      <c r="AK82" s="606"/>
      <c r="AL82" s="606"/>
      <c r="AM82" s="606"/>
      <c r="AN82" s="606"/>
      <c r="AO82" s="606"/>
      <c r="AP82" s="606"/>
      <c r="AQ82" s="606"/>
      <c r="AR82" s="606"/>
      <c r="AS82" s="606"/>
      <c r="AT82" s="606"/>
      <c r="AU82" s="606"/>
      <c r="AV82" s="606"/>
      <c r="AW82" s="606"/>
      <c r="AX82" s="607"/>
    </row>
    <row r="83" spans="1:50" ht="94.9" customHeight="1" x14ac:dyDescent="0.15">
      <c r="A83" s="544"/>
      <c r="B83" s="546"/>
      <c r="C83" s="633" t="s">
        <v>43</v>
      </c>
      <c r="D83" s="634"/>
      <c r="E83" s="634"/>
      <c r="F83" s="634"/>
      <c r="G83" s="634"/>
      <c r="H83" s="634"/>
      <c r="I83" s="634"/>
      <c r="J83" s="634"/>
      <c r="K83" s="634"/>
      <c r="L83" s="634"/>
      <c r="M83" s="634"/>
      <c r="N83" s="634"/>
      <c r="O83" s="634"/>
      <c r="P83" s="634"/>
      <c r="Q83" s="634"/>
      <c r="R83" s="634"/>
      <c r="S83" s="634"/>
      <c r="T83" s="634"/>
      <c r="U83" s="634"/>
      <c r="V83" s="634"/>
      <c r="W83" s="634"/>
      <c r="X83" s="634"/>
      <c r="Y83" s="634"/>
      <c r="Z83" s="634"/>
      <c r="AA83" s="634"/>
      <c r="AB83" s="634"/>
      <c r="AC83" s="635"/>
      <c r="AD83" s="636" t="s">
        <v>605</v>
      </c>
      <c r="AE83" s="637"/>
      <c r="AF83" s="637"/>
      <c r="AG83" s="519" t="s">
        <v>620</v>
      </c>
      <c r="AH83" s="520"/>
      <c r="AI83" s="520"/>
      <c r="AJ83" s="520"/>
      <c r="AK83" s="520"/>
      <c r="AL83" s="520"/>
      <c r="AM83" s="520"/>
      <c r="AN83" s="520"/>
      <c r="AO83" s="520"/>
      <c r="AP83" s="520"/>
      <c r="AQ83" s="520"/>
      <c r="AR83" s="520"/>
      <c r="AS83" s="520"/>
      <c r="AT83" s="520"/>
      <c r="AU83" s="520"/>
      <c r="AV83" s="520"/>
      <c r="AW83" s="520"/>
      <c r="AX83" s="521"/>
    </row>
    <row r="84" spans="1:50" ht="27" customHeight="1" x14ac:dyDescent="0.15">
      <c r="A84" s="544"/>
      <c r="B84" s="546"/>
      <c r="C84" s="598" t="s">
        <v>174</v>
      </c>
      <c r="D84" s="586"/>
      <c r="E84" s="586"/>
      <c r="F84" s="586"/>
      <c r="G84" s="586"/>
      <c r="H84" s="586"/>
      <c r="I84" s="586"/>
      <c r="J84" s="586"/>
      <c r="K84" s="586"/>
      <c r="L84" s="586"/>
      <c r="M84" s="586"/>
      <c r="N84" s="586"/>
      <c r="O84" s="586"/>
      <c r="P84" s="586"/>
      <c r="Q84" s="586"/>
      <c r="R84" s="586"/>
      <c r="S84" s="586"/>
      <c r="T84" s="586"/>
      <c r="U84" s="586"/>
      <c r="V84" s="586"/>
      <c r="W84" s="586"/>
      <c r="X84" s="586"/>
      <c r="Y84" s="586"/>
      <c r="Z84" s="586"/>
      <c r="AA84" s="586"/>
      <c r="AB84" s="586"/>
      <c r="AC84" s="586"/>
      <c r="AD84" s="516" t="s">
        <v>623</v>
      </c>
      <c r="AE84" s="517"/>
      <c r="AF84" s="517"/>
      <c r="AG84" s="519" t="s">
        <v>728</v>
      </c>
      <c r="AH84" s="520"/>
      <c r="AI84" s="520"/>
      <c r="AJ84" s="520"/>
      <c r="AK84" s="520"/>
      <c r="AL84" s="520"/>
      <c r="AM84" s="520"/>
      <c r="AN84" s="520"/>
      <c r="AO84" s="520"/>
      <c r="AP84" s="520"/>
      <c r="AQ84" s="520"/>
      <c r="AR84" s="520"/>
      <c r="AS84" s="520"/>
      <c r="AT84" s="520"/>
      <c r="AU84" s="520"/>
      <c r="AV84" s="520"/>
      <c r="AW84" s="520"/>
      <c r="AX84" s="521"/>
    </row>
    <row r="85" spans="1:50" ht="57.6" customHeight="1" x14ac:dyDescent="0.15">
      <c r="A85" s="547"/>
      <c r="B85" s="548"/>
      <c r="C85" s="598" t="s">
        <v>42</v>
      </c>
      <c r="D85" s="586"/>
      <c r="E85" s="586"/>
      <c r="F85" s="586"/>
      <c r="G85" s="586"/>
      <c r="H85" s="586"/>
      <c r="I85" s="586"/>
      <c r="J85" s="586"/>
      <c r="K85" s="586"/>
      <c r="L85" s="586"/>
      <c r="M85" s="586"/>
      <c r="N85" s="586"/>
      <c r="O85" s="586"/>
      <c r="P85" s="586"/>
      <c r="Q85" s="586"/>
      <c r="R85" s="586"/>
      <c r="S85" s="586"/>
      <c r="T85" s="586"/>
      <c r="U85" s="586"/>
      <c r="V85" s="586"/>
      <c r="W85" s="586"/>
      <c r="X85" s="586"/>
      <c r="Y85" s="586"/>
      <c r="Z85" s="586"/>
      <c r="AA85" s="586"/>
      <c r="AB85" s="586"/>
      <c r="AC85" s="586"/>
      <c r="AD85" s="516" t="s">
        <v>605</v>
      </c>
      <c r="AE85" s="517"/>
      <c r="AF85" s="517"/>
      <c r="AG85" s="488" t="s">
        <v>621</v>
      </c>
      <c r="AH85" s="215"/>
      <c r="AI85" s="215"/>
      <c r="AJ85" s="215"/>
      <c r="AK85" s="215"/>
      <c r="AL85" s="215"/>
      <c r="AM85" s="215"/>
      <c r="AN85" s="215"/>
      <c r="AO85" s="215"/>
      <c r="AP85" s="215"/>
      <c r="AQ85" s="215"/>
      <c r="AR85" s="215"/>
      <c r="AS85" s="215"/>
      <c r="AT85" s="215"/>
      <c r="AU85" s="215"/>
      <c r="AV85" s="215"/>
      <c r="AW85" s="215"/>
      <c r="AX85" s="620"/>
    </row>
    <row r="86" spans="1:50" ht="41.25" customHeight="1" x14ac:dyDescent="0.15">
      <c r="A86" s="611" t="s">
        <v>55</v>
      </c>
      <c r="B86" s="612"/>
      <c r="C86" s="617" t="s">
        <v>135</v>
      </c>
      <c r="D86" s="618"/>
      <c r="E86" s="618"/>
      <c r="F86" s="618"/>
      <c r="G86" s="618"/>
      <c r="H86" s="618"/>
      <c r="I86" s="618"/>
      <c r="J86" s="618"/>
      <c r="K86" s="618"/>
      <c r="L86" s="618"/>
      <c r="M86" s="618"/>
      <c r="N86" s="618"/>
      <c r="O86" s="618"/>
      <c r="P86" s="618"/>
      <c r="Q86" s="618"/>
      <c r="R86" s="618"/>
      <c r="S86" s="618"/>
      <c r="T86" s="618"/>
      <c r="U86" s="618"/>
      <c r="V86" s="618"/>
      <c r="W86" s="618"/>
      <c r="X86" s="618"/>
      <c r="Y86" s="618"/>
      <c r="Z86" s="618"/>
      <c r="AA86" s="618"/>
      <c r="AB86" s="618"/>
      <c r="AC86" s="550"/>
      <c r="AD86" s="553" t="s">
        <v>623</v>
      </c>
      <c r="AE86" s="554"/>
      <c r="AF86" s="619"/>
      <c r="AG86" s="484" t="s">
        <v>703</v>
      </c>
      <c r="AH86" s="212"/>
      <c r="AI86" s="212"/>
      <c r="AJ86" s="212"/>
      <c r="AK86" s="212"/>
      <c r="AL86" s="212"/>
      <c r="AM86" s="212"/>
      <c r="AN86" s="212"/>
      <c r="AO86" s="212"/>
      <c r="AP86" s="212"/>
      <c r="AQ86" s="212"/>
      <c r="AR86" s="212"/>
      <c r="AS86" s="212"/>
      <c r="AT86" s="212"/>
      <c r="AU86" s="212"/>
      <c r="AV86" s="212"/>
      <c r="AW86" s="212"/>
      <c r="AX86" s="555"/>
    </row>
    <row r="87" spans="1:50" ht="19.7" customHeight="1" x14ac:dyDescent="0.15">
      <c r="A87" s="613"/>
      <c r="B87" s="614"/>
      <c r="C87" s="136" t="s">
        <v>0</v>
      </c>
      <c r="D87" s="137"/>
      <c r="E87" s="137"/>
      <c r="F87" s="137"/>
      <c r="G87" s="137"/>
      <c r="H87" s="137"/>
      <c r="I87" s="137"/>
      <c r="J87" s="137"/>
      <c r="K87" s="137"/>
      <c r="L87" s="137"/>
      <c r="M87" s="137"/>
      <c r="N87" s="137"/>
      <c r="O87" s="133" t="s">
        <v>578</v>
      </c>
      <c r="P87" s="134"/>
      <c r="Q87" s="134"/>
      <c r="R87" s="134"/>
      <c r="S87" s="134"/>
      <c r="T87" s="134"/>
      <c r="U87" s="134"/>
      <c r="V87" s="134"/>
      <c r="W87" s="134"/>
      <c r="X87" s="134"/>
      <c r="Y87" s="134"/>
      <c r="Z87" s="134"/>
      <c r="AA87" s="134"/>
      <c r="AB87" s="134"/>
      <c r="AC87" s="134"/>
      <c r="AD87" s="134"/>
      <c r="AE87" s="134"/>
      <c r="AF87" s="135"/>
      <c r="AG87" s="487"/>
      <c r="AH87" s="408"/>
      <c r="AI87" s="408"/>
      <c r="AJ87" s="408"/>
      <c r="AK87" s="408"/>
      <c r="AL87" s="408"/>
      <c r="AM87" s="408"/>
      <c r="AN87" s="408"/>
      <c r="AO87" s="408"/>
      <c r="AP87" s="408"/>
      <c r="AQ87" s="408"/>
      <c r="AR87" s="408"/>
      <c r="AS87" s="408"/>
      <c r="AT87" s="408"/>
      <c r="AU87" s="408"/>
      <c r="AV87" s="408"/>
      <c r="AW87" s="408"/>
      <c r="AX87" s="512"/>
    </row>
    <row r="88" spans="1:50" ht="24.75" customHeight="1" x14ac:dyDescent="0.15">
      <c r="A88" s="613"/>
      <c r="B88" s="614"/>
      <c r="C88" s="626"/>
      <c r="D88" s="627"/>
      <c r="E88" s="140"/>
      <c r="F88" s="140"/>
      <c r="G88" s="140"/>
      <c r="H88" s="122"/>
      <c r="I88" s="122"/>
      <c r="J88" s="121"/>
      <c r="K88" s="121"/>
      <c r="L88" s="121"/>
      <c r="M88" s="122"/>
      <c r="N88" s="123"/>
      <c r="O88" s="124" t="s">
        <v>728</v>
      </c>
      <c r="P88" s="125"/>
      <c r="Q88" s="125"/>
      <c r="R88" s="125"/>
      <c r="S88" s="125"/>
      <c r="T88" s="125"/>
      <c r="U88" s="125"/>
      <c r="V88" s="125"/>
      <c r="W88" s="125"/>
      <c r="X88" s="125"/>
      <c r="Y88" s="125"/>
      <c r="Z88" s="125"/>
      <c r="AA88" s="125"/>
      <c r="AB88" s="125"/>
      <c r="AC88" s="125"/>
      <c r="AD88" s="125"/>
      <c r="AE88" s="125"/>
      <c r="AF88" s="126"/>
      <c r="AG88" s="487"/>
      <c r="AH88" s="408"/>
      <c r="AI88" s="408"/>
      <c r="AJ88" s="408"/>
      <c r="AK88" s="408"/>
      <c r="AL88" s="408"/>
      <c r="AM88" s="408"/>
      <c r="AN88" s="408"/>
      <c r="AO88" s="408"/>
      <c r="AP88" s="408"/>
      <c r="AQ88" s="408"/>
      <c r="AR88" s="408"/>
      <c r="AS88" s="408"/>
      <c r="AT88" s="408"/>
      <c r="AU88" s="408"/>
      <c r="AV88" s="408"/>
      <c r="AW88" s="408"/>
      <c r="AX88" s="512"/>
    </row>
    <row r="89" spans="1:50" ht="24.75" customHeight="1" x14ac:dyDescent="0.15">
      <c r="A89" s="613"/>
      <c r="B89" s="614"/>
      <c r="C89" s="138"/>
      <c r="D89" s="139"/>
      <c r="E89" s="140"/>
      <c r="F89" s="140"/>
      <c r="G89" s="140"/>
      <c r="H89" s="122"/>
      <c r="I89" s="122"/>
      <c r="J89" s="608"/>
      <c r="K89" s="608"/>
      <c r="L89" s="608"/>
      <c r="M89" s="609"/>
      <c r="N89" s="610"/>
      <c r="O89" s="127"/>
      <c r="P89" s="128"/>
      <c r="Q89" s="128"/>
      <c r="R89" s="128"/>
      <c r="S89" s="128"/>
      <c r="T89" s="128"/>
      <c r="U89" s="128"/>
      <c r="V89" s="128"/>
      <c r="W89" s="128"/>
      <c r="X89" s="128"/>
      <c r="Y89" s="128"/>
      <c r="Z89" s="128"/>
      <c r="AA89" s="128"/>
      <c r="AB89" s="128"/>
      <c r="AC89" s="128"/>
      <c r="AD89" s="128"/>
      <c r="AE89" s="128"/>
      <c r="AF89" s="129"/>
      <c r="AG89" s="487"/>
      <c r="AH89" s="408"/>
      <c r="AI89" s="408"/>
      <c r="AJ89" s="408"/>
      <c r="AK89" s="408"/>
      <c r="AL89" s="408"/>
      <c r="AM89" s="408"/>
      <c r="AN89" s="408"/>
      <c r="AO89" s="408"/>
      <c r="AP89" s="408"/>
      <c r="AQ89" s="408"/>
      <c r="AR89" s="408"/>
      <c r="AS89" s="408"/>
      <c r="AT89" s="408"/>
      <c r="AU89" s="408"/>
      <c r="AV89" s="408"/>
      <c r="AW89" s="408"/>
      <c r="AX89" s="512"/>
    </row>
    <row r="90" spans="1:50" ht="24.75" customHeight="1" x14ac:dyDescent="0.15">
      <c r="A90" s="613"/>
      <c r="B90" s="614"/>
      <c r="C90" s="138"/>
      <c r="D90" s="139"/>
      <c r="E90" s="140"/>
      <c r="F90" s="140"/>
      <c r="G90" s="140"/>
      <c r="H90" s="122"/>
      <c r="I90" s="122"/>
      <c r="J90" s="608"/>
      <c r="K90" s="608"/>
      <c r="L90" s="608"/>
      <c r="M90" s="609"/>
      <c r="N90" s="610"/>
      <c r="O90" s="127"/>
      <c r="P90" s="128"/>
      <c r="Q90" s="128"/>
      <c r="R90" s="128"/>
      <c r="S90" s="128"/>
      <c r="T90" s="128"/>
      <c r="U90" s="128"/>
      <c r="V90" s="128"/>
      <c r="W90" s="128"/>
      <c r="X90" s="128"/>
      <c r="Y90" s="128"/>
      <c r="Z90" s="128"/>
      <c r="AA90" s="128"/>
      <c r="AB90" s="128"/>
      <c r="AC90" s="128"/>
      <c r="AD90" s="128"/>
      <c r="AE90" s="128"/>
      <c r="AF90" s="129"/>
      <c r="AG90" s="487"/>
      <c r="AH90" s="408"/>
      <c r="AI90" s="408"/>
      <c r="AJ90" s="408"/>
      <c r="AK90" s="408"/>
      <c r="AL90" s="408"/>
      <c r="AM90" s="408"/>
      <c r="AN90" s="408"/>
      <c r="AO90" s="408"/>
      <c r="AP90" s="408"/>
      <c r="AQ90" s="408"/>
      <c r="AR90" s="408"/>
      <c r="AS90" s="408"/>
      <c r="AT90" s="408"/>
      <c r="AU90" s="408"/>
      <c r="AV90" s="408"/>
      <c r="AW90" s="408"/>
      <c r="AX90" s="512"/>
    </row>
    <row r="91" spans="1:50" ht="24.75" customHeight="1" x14ac:dyDescent="0.15">
      <c r="A91" s="613"/>
      <c r="B91" s="614"/>
      <c r="C91" s="138"/>
      <c r="D91" s="139"/>
      <c r="E91" s="140"/>
      <c r="F91" s="140"/>
      <c r="G91" s="140"/>
      <c r="H91" s="122"/>
      <c r="I91" s="122"/>
      <c r="J91" s="608"/>
      <c r="K91" s="608"/>
      <c r="L91" s="608"/>
      <c r="M91" s="609"/>
      <c r="N91" s="610"/>
      <c r="O91" s="127"/>
      <c r="P91" s="128"/>
      <c r="Q91" s="128"/>
      <c r="R91" s="128"/>
      <c r="S91" s="128"/>
      <c r="T91" s="128"/>
      <c r="U91" s="128"/>
      <c r="V91" s="128"/>
      <c r="W91" s="128"/>
      <c r="X91" s="128"/>
      <c r="Y91" s="128"/>
      <c r="Z91" s="128"/>
      <c r="AA91" s="128"/>
      <c r="AB91" s="128"/>
      <c r="AC91" s="128"/>
      <c r="AD91" s="128"/>
      <c r="AE91" s="128"/>
      <c r="AF91" s="129"/>
      <c r="AG91" s="487"/>
      <c r="AH91" s="408"/>
      <c r="AI91" s="408"/>
      <c r="AJ91" s="408"/>
      <c r="AK91" s="408"/>
      <c r="AL91" s="408"/>
      <c r="AM91" s="408"/>
      <c r="AN91" s="408"/>
      <c r="AO91" s="408"/>
      <c r="AP91" s="408"/>
      <c r="AQ91" s="408"/>
      <c r="AR91" s="408"/>
      <c r="AS91" s="408"/>
      <c r="AT91" s="408"/>
      <c r="AU91" s="408"/>
      <c r="AV91" s="408"/>
      <c r="AW91" s="408"/>
      <c r="AX91" s="512"/>
    </row>
    <row r="92" spans="1:50" ht="24.75" customHeight="1" x14ac:dyDescent="0.15">
      <c r="A92" s="615"/>
      <c r="B92" s="616"/>
      <c r="C92" s="621"/>
      <c r="D92" s="622"/>
      <c r="E92" s="140"/>
      <c r="F92" s="140"/>
      <c r="G92" s="140"/>
      <c r="H92" s="122"/>
      <c r="I92" s="122"/>
      <c r="J92" s="623"/>
      <c r="K92" s="623"/>
      <c r="L92" s="623"/>
      <c r="M92" s="624"/>
      <c r="N92" s="625"/>
      <c r="O92" s="130"/>
      <c r="P92" s="131"/>
      <c r="Q92" s="131"/>
      <c r="R92" s="131"/>
      <c r="S92" s="131"/>
      <c r="T92" s="131"/>
      <c r="U92" s="131"/>
      <c r="V92" s="131"/>
      <c r="W92" s="131"/>
      <c r="X92" s="131"/>
      <c r="Y92" s="131"/>
      <c r="Z92" s="131"/>
      <c r="AA92" s="131"/>
      <c r="AB92" s="131"/>
      <c r="AC92" s="131"/>
      <c r="AD92" s="131"/>
      <c r="AE92" s="131"/>
      <c r="AF92" s="132"/>
      <c r="AG92" s="488"/>
      <c r="AH92" s="215"/>
      <c r="AI92" s="215"/>
      <c r="AJ92" s="215"/>
      <c r="AK92" s="215"/>
      <c r="AL92" s="215"/>
      <c r="AM92" s="215"/>
      <c r="AN92" s="215"/>
      <c r="AO92" s="215"/>
      <c r="AP92" s="215"/>
      <c r="AQ92" s="215"/>
      <c r="AR92" s="215"/>
      <c r="AS92" s="215"/>
      <c r="AT92" s="215"/>
      <c r="AU92" s="215"/>
      <c r="AV92" s="215"/>
      <c r="AW92" s="215"/>
      <c r="AX92" s="620"/>
    </row>
    <row r="93" spans="1:50" ht="174.6" customHeight="1" x14ac:dyDescent="0.15">
      <c r="A93" s="107" t="s">
        <v>46</v>
      </c>
      <c r="B93" s="108"/>
      <c r="C93" s="111" t="s">
        <v>50</v>
      </c>
      <c r="D93" s="112"/>
      <c r="E93" s="112"/>
      <c r="F93" s="113"/>
      <c r="G93" s="114" t="s">
        <v>679</v>
      </c>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5"/>
    </row>
    <row r="94" spans="1:50" ht="126" customHeight="1" thickBot="1" x14ac:dyDescent="0.2">
      <c r="A94" s="109"/>
      <c r="B94" s="110"/>
      <c r="C94" s="116" t="s">
        <v>54</v>
      </c>
      <c r="D94" s="117"/>
      <c r="E94" s="117"/>
      <c r="F94" s="118"/>
      <c r="G94" s="119" t="s">
        <v>689</v>
      </c>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20"/>
    </row>
    <row r="95" spans="1:50" ht="24" customHeight="1" x14ac:dyDescent="0.15">
      <c r="A95" s="94" t="s">
        <v>31</v>
      </c>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6"/>
    </row>
    <row r="96" spans="1:50" ht="67.5" customHeight="1" thickBot="1" x14ac:dyDescent="0.2">
      <c r="A96" s="97" t="s">
        <v>722</v>
      </c>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9"/>
    </row>
    <row r="97" spans="1:52" ht="24.75" customHeight="1" x14ac:dyDescent="0.15">
      <c r="A97" s="100" t="s">
        <v>32</v>
      </c>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2"/>
    </row>
    <row r="98" spans="1:52" ht="67.5" customHeight="1" thickBot="1" x14ac:dyDescent="0.2">
      <c r="A98" s="103" t="s">
        <v>130</v>
      </c>
      <c r="B98" s="104"/>
      <c r="C98" s="104"/>
      <c r="D98" s="104"/>
      <c r="E98" s="105"/>
      <c r="F98" s="106" t="s">
        <v>723</v>
      </c>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9"/>
    </row>
    <row r="99" spans="1:52" ht="24.75" customHeight="1" x14ac:dyDescent="0.15">
      <c r="A99" s="100" t="s">
        <v>44</v>
      </c>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2"/>
    </row>
    <row r="100" spans="1:52" ht="66" customHeight="1" thickBot="1" x14ac:dyDescent="0.2">
      <c r="A100" s="103" t="s">
        <v>130</v>
      </c>
      <c r="B100" s="104"/>
      <c r="C100" s="104"/>
      <c r="D100" s="104"/>
      <c r="E100" s="105"/>
      <c r="F100" s="638" t="s">
        <v>724</v>
      </c>
      <c r="G100" s="639"/>
      <c r="H100" s="639"/>
      <c r="I100" s="639"/>
      <c r="J100" s="639"/>
      <c r="K100" s="639"/>
      <c r="L100" s="639"/>
      <c r="M100" s="639"/>
      <c r="N100" s="639"/>
      <c r="O100" s="639"/>
      <c r="P100" s="639"/>
      <c r="Q100" s="639"/>
      <c r="R100" s="639"/>
      <c r="S100" s="639"/>
      <c r="T100" s="639"/>
      <c r="U100" s="639"/>
      <c r="V100" s="639"/>
      <c r="W100" s="639"/>
      <c r="X100" s="639"/>
      <c r="Y100" s="639"/>
      <c r="Z100" s="639"/>
      <c r="AA100" s="639"/>
      <c r="AB100" s="639"/>
      <c r="AC100" s="639"/>
      <c r="AD100" s="639"/>
      <c r="AE100" s="639"/>
      <c r="AF100" s="639"/>
      <c r="AG100" s="639"/>
      <c r="AH100" s="639"/>
      <c r="AI100" s="639"/>
      <c r="AJ100" s="639"/>
      <c r="AK100" s="639"/>
      <c r="AL100" s="639"/>
      <c r="AM100" s="639"/>
      <c r="AN100" s="639"/>
      <c r="AO100" s="639"/>
      <c r="AP100" s="639"/>
      <c r="AQ100" s="639"/>
      <c r="AR100" s="639"/>
      <c r="AS100" s="639"/>
      <c r="AT100" s="639"/>
      <c r="AU100" s="639"/>
      <c r="AV100" s="639"/>
      <c r="AW100" s="639"/>
      <c r="AX100" s="640"/>
    </row>
    <row r="101" spans="1:52" ht="24.75" customHeight="1" x14ac:dyDescent="0.15">
      <c r="A101" s="641" t="s">
        <v>33</v>
      </c>
      <c r="B101" s="642"/>
      <c r="C101" s="642"/>
      <c r="D101" s="642"/>
      <c r="E101" s="642"/>
      <c r="F101" s="642"/>
      <c r="G101" s="642"/>
      <c r="H101" s="642"/>
      <c r="I101" s="642"/>
      <c r="J101" s="642"/>
      <c r="K101" s="642"/>
      <c r="L101" s="642"/>
      <c r="M101" s="642"/>
      <c r="N101" s="642"/>
      <c r="O101" s="642"/>
      <c r="P101" s="642"/>
      <c r="Q101" s="642"/>
      <c r="R101" s="642"/>
      <c r="S101" s="642"/>
      <c r="T101" s="642"/>
      <c r="U101" s="642"/>
      <c r="V101" s="642"/>
      <c r="W101" s="642"/>
      <c r="X101" s="642"/>
      <c r="Y101" s="642"/>
      <c r="Z101" s="642"/>
      <c r="AA101" s="642"/>
      <c r="AB101" s="642"/>
      <c r="AC101" s="642"/>
      <c r="AD101" s="642"/>
      <c r="AE101" s="642"/>
      <c r="AF101" s="642"/>
      <c r="AG101" s="642"/>
      <c r="AH101" s="642"/>
      <c r="AI101" s="642"/>
      <c r="AJ101" s="642"/>
      <c r="AK101" s="642"/>
      <c r="AL101" s="642"/>
      <c r="AM101" s="642"/>
      <c r="AN101" s="642"/>
      <c r="AO101" s="642"/>
      <c r="AP101" s="642"/>
      <c r="AQ101" s="642"/>
      <c r="AR101" s="642"/>
      <c r="AS101" s="642"/>
      <c r="AT101" s="642"/>
      <c r="AU101" s="642"/>
      <c r="AV101" s="642"/>
      <c r="AW101" s="642"/>
      <c r="AX101" s="643"/>
    </row>
    <row r="102" spans="1:52" ht="199.5" customHeight="1" thickBot="1" x14ac:dyDescent="0.2">
      <c r="A102" s="644" t="s">
        <v>714</v>
      </c>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9"/>
    </row>
    <row r="103" spans="1:52" ht="24.75" customHeight="1" x14ac:dyDescent="0.15">
      <c r="A103" s="645" t="s">
        <v>221</v>
      </c>
      <c r="B103" s="646"/>
      <c r="C103" s="646"/>
      <c r="D103" s="646"/>
      <c r="E103" s="646"/>
      <c r="F103" s="646"/>
      <c r="G103" s="646"/>
      <c r="H103" s="646"/>
      <c r="I103" s="646"/>
      <c r="J103" s="646"/>
      <c r="K103" s="646"/>
      <c r="L103" s="646"/>
      <c r="M103" s="646"/>
      <c r="N103" s="646"/>
      <c r="O103" s="646"/>
      <c r="P103" s="646"/>
      <c r="Q103" s="646"/>
      <c r="R103" s="646"/>
      <c r="S103" s="646"/>
      <c r="T103" s="646"/>
      <c r="U103" s="646"/>
      <c r="V103" s="646"/>
      <c r="W103" s="646"/>
      <c r="X103" s="646"/>
      <c r="Y103" s="646"/>
      <c r="Z103" s="646"/>
      <c r="AA103" s="646"/>
      <c r="AB103" s="646"/>
      <c r="AC103" s="646"/>
      <c r="AD103" s="646"/>
      <c r="AE103" s="646"/>
      <c r="AF103" s="646"/>
      <c r="AG103" s="646"/>
      <c r="AH103" s="646"/>
      <c r="AI103" s="646"/>
      <c r="AJ103" s="646"/>
      <c r="AK103" s="646"/>
      <c r="AL103" s="646"/>
      <c r="AM103" s="646"/>
      <c r="AN103" s="646"/>
      <c r="AO103" s="646"/>
      <c r="AP103" s="646"/>
      <c r="AQ103" s="646"/>
      <c r="AR103" s="646"/>
      <c r="AS103" s="646"/>
      <c r="AT103" s="646"/>
      <c r="AU103" s="646"/>
      <c r="AV103" s="646"/>
      <c r="AW103" s="646"/>
      <c r="AX103" s="647"/>
      <c r="AZ103" s="10"/>
    </row>
    <row r="104" spans="1:52" ht="24.75" customHeight="1" x14ac:dyDescent="0.15">
      <c r="A104" s="648" t="s">
        <v>257</v>
      </c>
      <c r="B104" s="649"/>
      <c r="C104" s="649"/>
      <c r="D104" s="650"/>
      <c r="E104" s="651" t="s">
        <v>585</v>
      </c>
      <c r="F104" s="652"/>
      <c r="G104" s="652"/>
      <c r="H104" s="652"/>
      <c r="I104" s="652"/>
      <c r="J104" s="652"/>
      <c r="K104" s="652"/>
      <c r="L104" s="652"/>
      <c r="M104" s="652"/>
      <c r="N104" s="652"/>
      <c r="O104" s="652"/>
      <c r="P104" s="653"/>
      <c r="Q104" s="651"/>
      <c r="R104" s="652"/>
      <c r="S104" s="652"/>
      <c r="T104" s="652"/>
      <c r="U104" s="652"/>
      <c r="V104" s="652"/>
      <c r="W104" s="652"/>
      <c r="X104" s="652"/>
      <c r="Y104" s="652"/>
      <c r="Z104" s="652"/>
      <c r="AA104" s="652"/>
      <c r="AB104" s="653"/>
      <c r="AC104" s="651"/>
      <c r="AD104" s="652"/>
      <c r="AE104" s="652"/>
      <c r="AF104" s="652"/>
      <c r="AG104" s="652"/>
      <c r="AH104" s="652"/>
      <c r="AI104" s="652"/>
      <c r="AJ104" s="652"/>
      <c r="AK104" s="652"/>
      <c r="AL104" s="652"/>
      <c r="AM104" s="652"/>
      <c r="AN104" s="653"/>
      <c r="AO104" s="651"/>
      <c r="AP104" s="652"/>
      <c r="AQ104" s="652"/>
      <c r="AR104" s="652"/>
      <c r="AS104" s="652"/>
      <c r="AT104" s="652"/>
      <c r="AU104" s="652"/>
      <c r="AV104" s="652"/>
      <c r="AW104" s="652"/>
      <c r="AX104" s="654"/>
      <c r="AY104" s="83"/>
    </row>
    <row r="105" spans="1:52" ht="24.75" customHeight="1" x14ac:dyDescent="0.15">
      <c r="A105" s="655" t="s">
        <v>256</v>
      </c>
      <c r="B105" s="655"/>
      <c r="C105" s="655"/>
      <c r="D105" s="655"/>
      <c r="E105" s="651" t="s">
        <v>598</v>
      </c>
      <c r="F105" s="652"/>
      <c r="G105" s="652"/>
      <c r="H105" s="652"/>
      <c r="I105" s="652"/>
      <c r="J105" s="652"/>
      <c r="K105" s="652"/>
      <c r="L105" s="652"/>
      <c r="M105" s="652"/>
      <c r="N105" s="652"/>
      <c r="O105" s="652"/>
      <c r="P105" s="653"/>
      <c r="Q105" s="651"/>
      <c r="R105" s="652"/>
      <c r="S105" s="652"/>
      <c r="T105" s="652"/>
      <c r="U105" s="652"/>
      <c r="V105" s="652"/>
      <c r="W105" s="652"/>
      <c r="X105" s="652"/>
      <c r="Y105" s="652"/>
      <c r="Z105" s="652"/>
      <c r="AA105" s="652"/>
      <c r="AB105" s="653"/>
      <c r="AC105" s="651"/>
      <c r="AD105" s="652"/>
      <c r="AE105" s="652"/>
      <c r="AF105" s="652"/>
      <c r="AG105" s="652"/>
      <c r="AH105" s="652"/>
      <c r="AI105" s="652"/>
      <c r="AJ105" s="652"/>
      <c r="AK105" s="652"/>
      <c r="AL105" s="652"/>
      <c r="AM105" s="652"/>
      <c r="AN105" s="653"/>
      <c r="AO105" s="651"/>
      <c r="AP105" s="652"/>
      <c r="AQ105" s="652"/>
      <c r="AR105" s="652"/>
      <c r="AS105" s="652"/>
      <c r="AT105" s="652"/>
      <c r="AU105" s="652"/>
      <c r="AV105" s="652"/>
      <c r="AW105" s="652"/>
      <c r="AX105" s="654"/>
    </row>
    <row r="106" spans="1:52" ht="24.75" customHeight="1" x14ac:dyDescent="0.15">
      <c r="A106" s="655" t="s">
        <v>255</v>
      </c>
      <c r="B106" s="655"/>
      <c r="C106" s="655"/>
      <c r="D106" s="655"/>
      <c r="E106" s="651" t="s">
        <v>599</v>
      </c>
      <c r="F106" s="652"/>
      <c r="G106" s="652"/>
      <c r="H106" s="652"/>
      <c r="I106" s="652"/>
      <c r="J106" s="652"/>
      <c r="K106" s="652"/>
      <c r="L106" s="652"/>
      <c r="M106" s="652"/>
      <c r="N106" s="652"/>
      <c r="O106" s="652"/>
      <c r="P106" s="653"/>
      <c r="Q106" s="651"/>
      <c r="R106" s="652"/>
      <c r="S106" s="652"/>
      <c r="T106" s="652"/>
      <c r="U106" s="652"/>
      <c r="V106" s="652"/>
      <c r="W106" s="652"/>
      <c r="X106" s="652"/>
      <c r="Y106" s="652"/>
      <c r="Z106" s="652"/>
      <c r="AA106" s="652"/>
      <c r="AB106" s="653"/>
      <c r="AC106" s="651"/>
      <c r="AD106" s="652"/>
      <c r="AE106" s="652"/>
      <c r="AF106" s="652"/>
      <c r="AG106" s="652"/>
      <c r="AH106" s="652"/>
      <c r="AI106" s="652"/>
      <c r="AJ106" s="652"/>
      <c r="AK106" s="652"/>
      <c r="AL106" s="652"/>
      <c r="AM106" s="652"/>
      <c r="AN106" s="653"/>
      <c r="AO106" s="651"/>
      <c r="AP106" s="652"/>
      <c r="AQ106" s="652"/>
      <c r="AR106" s="652"/>
      <c r="AS106" s="652"/>
      <c r="AT106" s="652"/>
      <c r="AU106" s="652"/>
      <c r="AV106" s="652"/>
      <c r="AW106" s="652"/>
      <c r="AX106" s="654"/>
    </row>
    <row r="107" spans="1:52" ht="24.75" customHeight="1" x14ac:dyDescent="0.15">
      <c r="A107" s="655" t="s">
        <v>254</v>
      </c>
      <c r="B107" s="655"/>
      <c r="C107" s="655"/>
      <c r="D107" s="655"/>
      <c r="E107" s="651" t="s">
        <v>600</v>
      </c>
      <c r="F107" s="652"/>
      <c r="G107" s="652"/>
      <c r="H107" s="652"/>
      <c r="I107" s="652"/>
      <c r="J107" s="652"/>
      <c r="K107" s="652"/>
      <c r="L107" s="652"/>
      <c r="M107" s="652"/>
      <c r="N107" s="652"/>
      <c r="O107" s="652"/>
      <c r="P107" s="653"/>
      <c r="Q107" s="651"/>
      <c r="R107" s="652"/>
      <c r="S107" s="652"/>
      <c r="T107" s="652"/>
      <c r="U107" s="652"/>
      <c r="V107" s="652"/>
      <c r="W107" s="652"/>
      <c r="X107" s="652"/>
      <c r="Y107" s="652"/>
      <c r="Z107" s="652"/>
      <c r="AA107" s="652"/>
      <c r="AB107" s="653"/>
      <c r="AC107" s="651"/>
      <c r="AD107" s="652"/>
      <c r="AE107" s="652"/>
      <c r="AF107" s="652"/>
      <c r="AG107" s="652"/>
      <c r="AH107" s="652"/>
      <c r="AI107" s="652"/>
      <c r="AJ107" s="652"/>
      <c r="AK107" s="652"/>
      <c r="AL107" s="652"/>
      <c r="AM107" s="652"/>
      <c r="AN107" s="653"/>
      <c r="AO107" s="651"/>
      <c r="AP107" s="652"/>
      <c r="AQ107" s="652"/>
      <c r="AR107" s="652"/>
      <c r="AS107" s="652"/>
      <c r="AT107" s="652"/>
      <c r="AU107" s="652"/>
      <c r="AV107" s="652"/>
      <c r="AW107" s="652"/>
      <c r="AX107" s="654"/>
    </row>
    <row r="108" spans="1:52" ht="24.75" customHeight="1" x14ac:dyDescent="0.15">
      <c r="A108" s="655" t="s">
        <v>253</v>
      </c>
      <c r="B108" s="655"/>
      <c r="C108" s="655"/>
      <c r="D108" s="655"/>
      <c r="E108" s="651" t="s">
        <v>601</v>
      </c>
      <c r="F108" s="652"/>
      <c r="G108" s="652"/>
      <c r="H108" s="652"/>
      <c r="I108" s="652"/>
      <c r="J108" s="652"/>
      <c r="K108" s="652"/>
      <c r="L108" s="652"/>
      <c r="M108" s="652"/>
      <c r="N108" s="652"/>
      <c r="O108" s="652"/>
      <c r="P108" s="653"/>
      <c r="Q108" s="651"/>
      <c r="R108" s="652"/>
      <c r="S108" s="652"/>
      <c r="T108" s="652"/>
      <c r="U108" s="652"/>
      <c r="V108" s="652"/>
      <c r="W108" s="652"/>
      <c r="X108" s="652"/>
      <c r="Y108" s="652"/>
      <c r="Z108" s="652"/>
      <c r="AA108" s="652"/>
      <c r="AB108" s="653"/>
      <c r="AC108" s="651"/>
      <c r="AD108" s="652"/>
      <c r="AE108" s="652"/>
      <c r="AF108" s="652"/>
      <c r="AG108" s="652"/>
      <c r="AH108" s="652"/>
      <c r="AI108" s="652"/>
      <c r="AJ108" s="652"/>
      <c r="AK108" s="652"/>
      <c r="AL108" s="652"/>
      <c r="AM108" s="652"/>
      <c r="AN108" s="653"/>
      <c r="AO108" s="651"/>
      <c r="AP108" s="652"/>
      <c r="AQ108" s="652"/>
      <c r="AR108" s="652"/>
      <c r="AS108" s="652"/>
      <c r="AT108" s="652"/>
      <c r="AU108" s="652"/>
      <c r="AV108" s="652"/>
      <c r="AW108" s="652"/>
      <c r="AX108" s="654"/>
    </row>
    <row r="109" spans="1:52" ht="24.75" customHeight="1" x14ac:dyDescent="0.15">
      <c r="A109" s="655" t="s">
        <v>252</v>
      </c>
      <c r="B109" s="655"/>
      <c r="C109" s="655"/>
      <c r="D109" s="655"/>
      <c r="E109" s="651" t="s">
        <v>602</v>
      </c>
      <c r="F109" s="652"/>
      <c r="G109" s="652"/>
      <c r="H109" s="652"/>
      <c r="I109" s="652"/>
      <c r="J109" s="652"/>
      <c r="K109" s="652"/>
      <c r="L109" s="652"/>
      <c r="M109" s="652"/>
      <c r="N109" s="652"/>
      <c r="O109" s="652"/>
      <c r="P109" s="653"/>
      <c r="Q109" s="651"/>
      <c r="R109" s="652"/>
      <c r="S109" s="652"/>
      <c r="T109" s="652"/>
      <c r="U109" s="652"/>
      <c r="V109" s="652"/>
      <c r="W109" s="652"/>
      <c r="X109" s="652"/>
      <c r="Y109" s="652"/>
      <c r="Z109" s="652"/>
      <c r="AA109" s="652"/>
      <c r="AB109" s="653"/>
      <c r="AC109" s="651"/>
      <c r="AD109" s="652"/>
      <c r="AE109" s="652"/>
      <c r="AF109" s="652"/>
      <c r="AG109" s="652"/>
      <c r="AH109" s="652"/>
      <c r="AI109" s="652"/>
      <c r="AJ109" s="652"/>
      <c r="AK109" s="652"/>
      <c r="AL109" s="652"/>
      <c r="AM109" s="652"/>
      <c r="AN109" s="653"/>
      <c r="AO109" s="651"/>
      <c r="AP109" s="652"/>
      <c r="AQ109" s="652"/>
      <c r="AR109" s="652"/>
      <c r="AS109" s="652"/>
      <c r="AT109" s="652"/>
      <c r="AU109" s="652"/>
      <c r="AV109" s="652"/>
      <c r="AW109" s="652"/>
      <c r="AX109" s="654"/>
    </row>
    <row r="110" spans="1:52" ht="24.75" customHeight="1" x14ac:dyDescent="0.15">
      <c r="A110" s="655" t="s">
        <v>251</v>
      </c>
      <c r="B110" s="655"/>
      <c r="C110" s="655"/>
      <c r="D110" s="655"/>
      <c r="E110" s="651" t="s">
        <v>603</v>
      </c>
      <c r="F110" s="652"/>
      <c r="G110" s="652"/>
      <c r="H110" s="652"/>
      <c r="I110" s="652"/>
      <c r="J110" s="652"/>
      <c r="K110" s="652"/>
      <c r="L110" s="652"/>
      <c r="M110" s="652"/>
      <c r="N110" s="652"/>
      <c r="O110" s="652"/>
      <c r="P110" s="653"/>
      <c r="Q110" s="651"/>
      <c r="R110" s="652"/>
      <c r="S110" s="652"/>
      <c r="T110" s="652"/>
      <c r="U110" s="652"/>
      <c r="V110" s="652"/>
      <c r="W110" s="652"/>
      <c r="X110" s="652"/>
      <c r="Y110" s="652"/>
      <c r="Z110" s="652"/>
      <c r="AA110" s="652"/>
      <c r="AB110" s="653"/>
      <c r="AC110" s="651"/>
      <c r="AD110" s="652"/>
      <c r="AE110" s="652"/>
      <c r="AF110" s="652"/>
      <c r="AG110" s="652"/>
      <c r="AH110" s="652"/>
      <c r="AI110" s="652"/>
      <c r="AJ110" s="652"/>
      <c r="AK110" s="652"/>
      <c r="AL110" s="652"/>
      <c r="AM110" s="652"/>
      <c r="AN110" s="653"/>
      <c r="AO110" s="651"/>
      <c r="AP110" s="652"/>
      <c r="AQ110" s="652"/>
      <c r="AR110" s="652"/>
      <c r="AS110" s="652"/>
      <c r="AT110" s="652"/>
      <c r="AU110" s="652"/>
      <c r="AV110" s="652"/>
      <c r="AW110" s="652"/>
      <c r="AX110" s="654"/>
    </row>
    <row r="111" spans="1:52" ht="24.75" customHeight="1" x14ac:dyDescent="0.15">
      <c r="A111" s="655" t="s">
        <v>250</v>
      </c>
      <c r="B111" s="655"/>
      <c r="C111" s="655"/>
      <c r="D111" s="655"/>
      <c r="E111" s="651" t="s">
        <v>604</v>
      </c>
      <c r="F111" s="652"/>
      <c r="G111" s="652"/>
      <c r="H111" s="652"/>
      <c r="I111" s="652"/>
      <c r="J111" s="652"/>
      <c r="K111" s="652"/>
      <c r="L111" s="652"/>
      <c r="M111" s="652"/>
      <c r="N111" s="652"/>
      <c r="O111" s="652"/>
      <c r="P111" s="653"/>
      <c r="Q111" s="651"/>
      <c r="R111" s="652"/>
      <c r="S111" s="652"/>
      <c r="T111" s="652"/>
      <c r="U111" s="652"/>
      <c r="V111" s="652"/>
      <c r="W111" s="652"/>
      <c r="X111" s="652"/>
      <c r="Y111" s="652"/>
      <c r="Z111" s="652"/>
      <c r="AA111" s="652"/>
      <c r="AB111" s="653"/>
      <c r="AC111" s="651"/>
      <c r="AD111" s="652"/>
      <c r="AE111" s="652"/>
      <c r="AF111" s="652"/>
      <c r="AG111" s="652"/>
      <c r="AH111" s="652"/>
      <c r="AI111" s="652"/>
      <c r="AJ111" s="652"/>
      <c r="AK111" s="652"/>
      <c r="AL111" s="652"/>
      <c r="AM111" s="652"/>
      <c r="AN111" s="653"/>
      <c r="AO111" s="651"/>
      <c r="AP111" s="652"/>
      <c r="AQ111" s="652"/>
      <c r="AR111" s="652"/>
      <c r="AS111" s="652"/>
      <c r="AT111" s="652"/>
      <c r="AU111" s="652"/>
      <c r="AV111" s="652"/>
      <c r="AW111" s="652"/>
      <c r="AX111" s="654"/>
    </row>
    <row r="112" spans="1:52" ht="24.75" customHeight="1" x14ac:dyDescent="0.15">
      <c r="A112" s="655" t="s">
        <v>396</v>
      </c>
      <c r="B112" s="655"/>
      <c r="C112" s="655"/>
      <c r="D112" s="655"/>
      <c r="E112" s="658" t="s">
        <v>580</v>
      </c>
      <c r="F112" s="659"/>
      <c r="G112" s="659"/>
      <c r="H112" s="86" t="str">
        <f>IF(E112="","","-")</f>
        <v>-</v>
      </c>
      <c r="I112" s="659"/>
      <c r="J112" s="659"/>
      <c r="K112" s="86" t="str">
        <f>IF(I112="","","-")</f>
        <v/>
      </c>
      <c r="L112" s="93">
        <v>63</v>
      </c>
      <c r="M112" s="93"/>
      <c r="N112" s="86" t="str">
        <f>IF(O112="","","-")</f>
        <v/>
      </c>
      <c r="O112" s="656"/>
      <c r="P112" s="657"/>
      <c r="Q112" s="658"/>
      <c r="R112" s="659"/>
      <c r="S112" s="659"/>
      <c r="T112" s="86" t="str">
        <f>IF(Q112="","","-")</f>
        <v/>
      </c>
      <c r="U112" s="659"/>
      <c r="V112" s="659"/>
      <c r="W112" s="86" t="str">
        <f>IF(U112="","","-")</f>
        <v/>
      </c>
      <c r="X112" s="93"/>
      <c r="Y112" s="93"/>
      <c r="Z112" s="86" t="str">
        <f>IF(AA112="","","-")</f>
        <v/>
      </c>
      <c r="AA112" s="656"/>
      <c r="AB112" s="657"/>
      <c r="AC112" s="658"/>
      <c r="AD112" s="659"/>
      <c r="AE112" s="659"/>
      <c r="AF112" s="86" t="str">
        <f>IF(AC112="","","-")</f>
        <v/>
      </c>
      <c r="AG112" s="659"/>
      <c r="AH112" s="659"/>
      <c r="AI112" s="86" t="str">
        <f>IF(AG112="","","-")</f>
        <v/>
      </c>
      <c r="AJ112" s="93"/>
      <c r="AK112" s="93"/>
      <c r="AL112" s="86" t="str">
        <f>IF(AM112="","","-")</f>
        <v/>
      </c>
      <c r="AM112" s="656"/>
      <c r="AN112" s="657"/>
      <c r="AO112" s="658"/>
      <c r="AP112" s="659"/>
      <c r="AQ112" s="86" t="str">
        <f>IF(AO112="","","-")</f>
        <v/>
      </c>
      <c r="AR112" s="659"/>
      <c r="AS112" s="659"/>
      <c r="AT112" s="86" t="str">
        <f>IF(AR112="","","-")</f>
        <v/>
      </c>
      <c r="AU112" s="93"/>
      <c r="AV112" s="93"/>
      <c r="AW112" s="86" t="str">
        <f>IF(AX112="","","-")</f>
        <v/>
      </c>
      <c r="AX112" s="89"/>
    </row>
    <row r="113" spans="1:50" ht="24.75" customHeight="1" x14ac:dyDescent="0.15">
      <c r="A113" s="655" t="s">
        <v>569</v>
      </c>
      <c r="B113" s="655"/>
      <c r="C113" s="655"/>
      <c r="D113" s="655"/>
      <c r="E113" s="658" t="s">
        <v>580</v>
      </c>
      <c r="F113" s="659"/>
      <c r="G113" s="659"/>
      <c r="H113" s="86"/>
      <c r="I113" s="659"/>
      <c r="J113" s="659"/>
      <c r="K113" s="86"/>
      <c r="L113" s="93">
        <v>62</v>
      </c>
      <c r="M113" s="93"/>
      <c r="N113" s="86" t="str">
        <f>IF(O113="","","-")</f>
        <v/>
      </c>
      <c r="O113" s="656"/>
      <c r="P113" s="657"/>
      <c r="Q113" s="658"/>
      <c r="R113" s="659"/>
      <c r="S113" s="659"/>
      <c r="T113" s="86" t="str">
        <f>IF(Q113="","","-")</f>
        <v/>
      </c>
      <c r="U113" s="659"/>
      <c r="V113" s="659"/>
      <c r="W113" s="86" t="str">
        <f>IF(U113="","","-")</f>
        <v/>
      </c>
      <c r="X113" s="93"/>
      <c r="Y113" s="93"/>
      <c r="Z113" s="86" t="str">
        <f>IF(AA113="","","-")</f>
        <v/>
      </c>
      <c r="AA113" s="656"/>
      <c r="AB113" s="657"/>
      <c r="AC113" s="658"/>
      <c r="AD113" s="659"/>
      <c r="AE113" s="659"/>
      <c r="AF113" s="86" t="str">
        <f>IF(AC113="","","-")</f>
        <v/>
      </c>
      <c r="AG113" s="659"/>
      <c r="AH113" s="659"/>
      <c r="AI113" s="86" t="str">
        <f>IF(AG113="","","-")</f>
        <v/>
      </c>
      <c r="AJ113" s="93"/>
      <c r="AK113" s="93"/>
      <c r="AL113" s="86" t="str">
        <f>IF(AM113="","","-")</f>
        <v/>
      </c>
      <c r="AM113" s="656"/>
      <c r="AN113" s="657"/>
      <c r="AO113" s="658"/>
      <c r="AP113" s="659"/>
      <c r="AQ113" s="86" t="str">
        <f>IF(AO113="","","-")</f>
        <v/>
      </c>
      <c r="AR113" s="659"/>
      <c r="AS113" s="659"/>
      <c r="AT113" s="86" t="str">
        <f>IF(AR113="","","-")</f>
        <v/>
      </c>
      <c r="AU113" s="93"/>
      <c r="AV113" s="93"/>
      <c r="AW113" s="86" t="str">
        <f>IF(AX113="","","-")</f>
        <v/>
      </c>
      <c r="AX113" s="89"/>
    </row>
    <row r="114" spans="1:50" ht="24.75" customHeight="1" x14ac:dyDescent="0.15">
      <c r="A114" s="655" t="s">
        <v>364</v>
      </c>
      <c r="B114" s="655"/>
      <c r="C114" s="655"/>
      <c r="D114" s="655"/>
      <c r="E114" s="658">
        <v>2021</v>
      </c>
      <c r="F114" s="659"/>
      <c r="G114" s="659"/>
      <c r="H114" s="91" t="s">
        <v>606</v>
      </c>
      <c r="I114" s="659"/>
      <c r="J114" s="659"/>
      <c r="K114" s="91">
        <v>20</v>
      </c>
      <c r="L114" s="93">
        <v>73</v>
      </c>
      <c r="M114" s="93"/>
      <c r="N114" s="91" t="str">
        <f>IF(O114="","","-")</f>
        <v/>
      </c>
      <c r="O114" s="656"/>
      <c r="P114" s="657"/>
      <c r="Q114" s="755"/>
      <c r="R114" s="92"/>
      <c r="S114" s="659"/>
      <c r="T114" s="659"/>
      <c r="U114" s="659"/>
      <c r="V114" s="92"/>
      <c r="W114" s="92"/>
      <c r="X114" s="93"/>
      <c r="Y114" s="93"/>
      <c r="Z114" s="93"/>
      <c r="AA114" s="92"/>
      <c r="AB114" s="676"/>
      <c r="AC114" s="755"/>
      <c r="AD114" s="92"/>
      <c r="AE114" s="659"/>
      <c r="AF114" s="659"/>
      <c r="AG114" s="659"/>
      <c r="AH114" s="92"/>
      <c r="AI114" s="92"/>
      <c r="AJ114" s="93"/>
      <c r="AK114" s="93"/>
      <c r="AL114" s="93"/>
      <c r="AM114" s="92"/>
      <c r="AN114" s="676"/>
      <c r="AO114" s="755"/>
      <c r="AP114" s="92"/>
      <c r="AQ114" s="659"/>
      <c r="AR114" s="659"/>
      <c r="AS114" s="659"/>
      <c r="AT114" s="92"/>
      <c r="AU114" s="92"/>
      <c r="AV114" s="93"/>
      <c r="AW114" s="93"/>
      <c r="AX114" s="89"/>
    </row>
    <row r="115" spans="1:50" ht="28.35" customHeight="1" x14ac:dyDescent="0.15">
      <c r="A115" s="259" t="s">
        <v>244</v>
      </c>
      <c r="B115" s="260"/>
      <c r="C115" s="260"/>
      <c r="D115" s="260"/>
      <c r="E115" s="260"/>
      <c r="F115" s="261"/>
      <c r="G115" s="73" t="s">
        <v>571</v>
      </c>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2"/>
    </row>
    <row r="116" spans="1:50" ht="28.35" customHeight="1" x14ac:dyDescent="0.15">
      <c r="A116" s="259"/>
      <c r="B116" s="260"/>
      <c r="C116" s="260"/>
      <c r="D116" s="260"/>
      <c r="E116" s="260"/>
      <c r="F116" s="261"/>
      <c r="G116" s="40"/>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2"/>
    </row>
    <row r="117" spans="1:50" ht="28.35" customHeight="1" x14ac:dyDescent="0.15">
      <c r="A117" s="259"/>
      <c r="B117" s="260"/>
      <c r="C117" s="260"/>
      <c r="D117" s="260"/>
      <c r="E117" s="260"/>
      <c r="F117" s="261"/>
      <c r="G117" s="40"/>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2"/>
    </row>
    <row r="118" spans="1:50" ht="28.35" customHeight="1" x14ac:dyDescent="0.15">
      <c r="A118" s="259"/>
      <c r="B118" s="260"/>
      <c r="C118" s="260"/>
      <c r="D118" s="260"/>
      <c r="E118" s="260"/>
      <c r="F118" s="261"/>
      <c r="G118" s="40"/>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2"/>
    </row>
    <row r="119" spans="1:50" ht="27.75" customHeight="1" x14ac:dyDescent="0.15">
      <c r="A119" s="259"/>
      <c r="B119" s="260"/>
      <c r="C119" s="260"/>
      <c r="D119" s="260"/>
      <c r="E119" s="260"/>
      <c r="F119" s="261"/>
      <c r="G119" s="40"/>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2"/>
    </row>
    <row r="120" spans="1:50" ht="28.35" customHeight="1" x14ac:dyDescent="0.15">
      <c r="A120" s="259"/>
      <c r="B120" s="260"/>
      <c r="C120" s="260"/>
      <c r="D120" s="260"/>
      <c r="E120" s="260"/>
      <c r="F120" s="261"/>
      <c r="G120" s="40"/>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2"/>
    </row>
    <row r="121" spans="1:50" ht="28.35" customHeight="1" x14ac:dyDescent="0.15">
      <c r="A121" s="259"/>
      <c r="B121" s="260"/>
      <c r="C121" s="260"/>
      <c r="D121" s="260"/>
      <c r="E121" s="260"/>
      <c r="F121" s="261"/>
      <c r="G121" s="40"/>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2"/>
    </row>
    <row r="122" spans="1:50" ht="27.75" customHeight="1" x14ac:dyDescent="0.15">
      <c r="A122" s="259"/>
      <c r="B122" s="260"/>
      <c r="C122" s="260"/>
      <c r="D122" s="260"/>
      <c r="E122" s="260"/>
      <c r="F122" s="261"/>
      <c r="G122" s="40"/>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2"/>
    </row>
    <row r="123" spans="1:50" ht="28.35" customHeight="1" x14ac:dyDescent="0.15">
      <c r="A123" s="259"/>
      <c r="B123" s="260"/>
      <c r="C123" s="260"/>
      <c r="D123" s="260"/>
      <c r="E123" s="260"/>
      <c r="F123" s="261"/>
      <c r="G123" s="40"/>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2"/>
    </row>
    <row r="124" spans="1:50" ht="28.35" customHeight="1" x14ac:dyDescent="0.15">
      <c r="A124" s="259"/>
      <c r="B124" s="260"/>
      <c r="C124" s="260"/>
      <c r="D124" s="260"/>
      <c r="E124" s="260"/>
      <c r="F124" s="261"/>
      <c r="G124" s="40"/>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2"/>
    </row>
    <row r="125" spans="1:50" ht="28.35" customHeight="1" x14ac:dyDescent="0.15">
      <c r="A125" s="259"/>
      <c r="B125" s="260"/>
      <c r="C125" s="260"/>
      <c r="D125" s="260"/>
      <c r="E125" s="260"/>
      <c r="F125" s="261"/>
      <c r="G125" s="40"/>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2"/>
    </row>
    <row r="126" spans="1:50" ht="28.35" customHeight="1" x14ac:dyDescent="0.15">
      <c r="A126" s="259"/>
      <c r="B126" s="260"/>
      <c r="C126" s="260"/>
      <c r="D126" s="260"/>
      <c r="E126" s="260"/>
      <c r="F126" s="261"/>
      <c r="G126" s="40"/>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2"/>
    </row>
    <row r="127" spans="1:50" ht="28.35" customHeight="1" x14ac:dyDescent="0.15">
      <c r="A127" s="259"/>
      <c r="B127" s="260"/>
      <c r="C127" s="260"/>
      <c r="D127" s="260"/>
      <c r="E127" s="260"/>
      <c r="F127" s="261"/>
      <c r="G127" s="40"/>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2"/>
    </row>
    <row r="128" spans="1:50" ht="27.75" customHeight="1" x14ac:dyDescent="0.15">
      <c r="A128" s="259"/>
      <c r="B128" s="260"/>
      <c r="C128" s="260"/>
      <c r="D128" s="260"/>
      <c r="E128" s="260"/>
      <c r="F128" s="261"/>
      <c r="G128" s="40"/>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2"/>
    </row>
    <row r="129" spans="1:50" ht="28.35" customHeight="1" x14ac:dyDescent="0.15">
      <c r="A129" s="259"/>
      <c r="B129" s="260"/>
      <c r="C129" s="260"/>
      <c r="D129" s="260"/>
      <c r="E129" s="260"/>
      <c r="F129" s="261"/>
      <c r="G129" s="40"/>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2"/>
    </row>
    <row r="130" spans="1:50" ht="8.4499999999999993" customHeight="1" x14ac:dyDescent="0.15">
      <c r="A130" s="259"/>
      <c r="B130" s="260"/>
      <c r="C130" s="260"/>
      <c r="D130" s="260"/>
      <c r="E130" s="260"/>
      <c r="F130" s="261"/>
      <c r="G130" s="40"/>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2"/>
    </row>
    <row r="131" spans="1:50" ht="28.35" customHeight="1" x14ac:dyDescent="0.15">
      <c r="A131" s="259"/>
      <c r="B131" s="260"/>
      <c r="C131" s="260"/>
      <c r="D131" s="260"/>
      <c r="E131" s="260"/>
      <c r="F131" s="261"/>
      <c r="G131" s="40"/>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2"/>
    </row>
    <row r="132" spans="1:50" ht="52.5" customHeight="1" x14ac:dyDescent="0.15">
      <c r="A132" s="259"/>
      <c r="B132" s="260"/>
      <c r="C132" s="260"/>
      <c r="D132" s="260"/>
      <c r="E132" s="260"/>
      <c r="F132" s="261"/>
      <c r="G132" s="40"/>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2"/>
    </row>
    <row r="133" spans="1:50" ht="52.5" customHeight="1" x14ac:dyDescent="0.15">
      <c r="A133" s="259"/>
      <c r="B133" s="260"/>
      <c r="C133" s="260"/>
      <c r="D133" s="260"/>
      <c r="E133" s="260"/>
      <c r="F133" s="261"/>
      <c r="G133" s="40"/>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2"/>
    </row>
    <row r="134" spans="1:50" ht="52.5" customHeight="1" x14ac:dyDescent="0.15">
      <c r="A134" s="259"/>
      <c r="B134" s="260"/>
      <c r="C134" s="260"/>
      <c r="D134" s="260"/>
      <c r="E134" s="260"/>
      <c r="F134" s="261"/>
      <c r="G134" s="40"/>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2"/>
    </row>
    <row r="135" spans="1:50" ht="29.25" customHeight="1" x14ac:dyDescent="0.15">
      <c r="A135" s="259"/>
      <c r="B135" s="260"/>
      <c r="C135" s="260"/>
      <c r="D135" s="260"/>
      <c r="E135" s="260"/>
      <c r="F135" s="261"/>
      <c r="G135" s="40"/>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2"/>
    </row>
    <row r="136" spans="1:50" ht="18.399999999999999" customHeight="1" x14ac:dyDescent="0.15">
      <c r="A136" s="259"/>
      <c r="B136" s="260"/>
      <c r="C136" s="260"/>
      <c r="D136" s="260"/>
      <c r="E136" s="260"/>
      <c r="F136" s="261"/>
      <c r="G136" s="40"/>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2"/>
    </row>
    <row r="137" spans="1:50" ht="35.25" customHeight="1" x14ac:dyDescent="0.15">
      <c r="A137" s="259"/>
      <c r="B137" s="260"/>
      <c r="C137" s="260"/>
      <c r="D137" s="260"/>
      <c r="E137" s="260"/>
      <c r="F137" s="261"/>
      <c r="G137" s="40"/>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2"/>
    </row>
    <row r="138" spans="1:50" ht="30" customHeight="1" x14ac:dyDescent="0.15">
      <c r="A138" s="259"/>
      <c r="B138" s="260"/>
      <c r="C138" s="260"/>
      <c r="D138" s="260"/>
      <c r="E138" s="260"/>
      <c r="F138" s="261"/>
      <c r="G138" s="40"/>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2"/>
    </row>
    <row r="139" spans="1:50" ht="24.75" customHeight="1" x14ac:dyDescent="0.15">
      <c r="A139" s="259"/>
      <c r="B139" s="260"/>
      <c r="C139" s="260"/>
      <c r="D139" s="260"/>
      <c r="E139" s="260"/>
      <c r="F139" s="261"/>
      <c r="G139" s="40"/>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2"/>
    </row>
    <row r="140" spans="1:50" ht="24.75" customHeight="1" x14ac:dyDescent="0.15">
      <c r="A140" s="259"/>
      <c r="B140" s="260"/>
      <c r="C140" s="260"/>
      <c r="D140" s="260"/>
      <c r="E140" s="260"/>
      <c r="F140" s="261"/>
      <c r="G140" s="40"/>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2"/>
    </row>
    <row r="141" spans="1:50" ht="24.75" customHeight="1" x14ac:dyDescent="0.15">
      <c r="A141" s="259"/>
      <c r="B141" s="260"/>
      <c r="C141" s="260"/>
      <c r="D141" s="260"/>
      <c r="E141" s="260"/>
      <c r="F141" s="261"/>
      <c r="G141" s="40"/>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2"/>
    </row>
    <row r="142" spans="1:50" ht="24.75" customHeight="1" x14ac:dyDescent="0.15">
      <c r="A142" s="259"/>
      <c r="B142" s="260"/>
      <c r="C142" s="260"/>
      <c r="D142" s="260"/>
      <c r="E142" s="260"/>
      <c r="F142" s="261"/>
      <c r="G142" s="40"/>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2"/>
    </row>
    <row r="143" spans="1:50" ht="24.75" customHeight="1" x14ac:dyDescent="0.15">
      <c r="A143" s="259"/>
      <c r="B143" s="260"/>
      <c r="C143" s="260"/>
      <c r="D143" s="260"/>
      <c r="E143" s="260"/>
      <c r="F143" s="261"/>
      <c r="G143" s="40"/>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2"/>
    </row>
    <row r="144" spans="1:50" ht="24.75" customHeight="1" x14ac:dyDescent="0.15">
      <c r="A144" s="259"/>
      <c r="B144" s="260"/>
      <c r="C144" s="260"/>
      <c r="D144" s="260"/>
      <c r="E144" s="260"/>
      <c r="F144" s="261"/>
      <c r="G144" s="40"/>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2"/>
    </row>
    <row r="145" spans="1:51" ht="24.75" customHeight="1" x14ac:dyDescent="0.15">
      <c r="A145" s="259"/>
      <c r="B145" s="260"/>
      <c r="C145" s="260"/>
      <c r="D145" s="260"/>
      <c r="E145" s="260"/>
      <c r="F145" s="261"/>
      <c r="G145" s="40"/>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2"/>
    </row>
    <row r="146" spans="1:51" ht="24.75" customHeight="1" x14ac:dyDescent="0.15">
      <c r="A146" s="259"/>
      <c r="B146" s="260"/>
      <c r="C146" s="260"/>
      <c r="D146" s="260"/>
      <c r="E146" s="260"/>
      <c r="F146" s="261"/>
      <c r="G146" s="40"/>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2"/>
    </row>
    <row r="147" spans="1:51" ht="24.75" customHeight="1" x14ac:dyDescent="0.15">
      <c r="A147" s="259"/>
      <c r="B147" s="260"/>
      <c r="C147" s="260"/>
      <c r="D147" s="260"/>
      <c r="E147" s="260"/>
      <c r="F147" s="261"/>
      <c r="G147" s="40"/>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2"/>
    </row>
    <row r="148" spans="1:51" ht="24.75" customHeight="1" x14ac:dyDescent="0.15">
      <c r="A148" s="259"/>
      <c r="B148" s="260"/>
      <c r="C148" s="260"/>
      <c r="D148" s="260"/>
      <c r="E148" s="260"/>
      <c r="F148" s="261"/>
      <c r="G148" s="40"/>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2"/>
    </row>
    <row r="149" spans="1:51" ht="24.75" customHeight="1" x14ac:dyDescent="0.15">
      <c r="A149" s="259"/>
      <c r="B149" s="260"/>
      <c r="C149" s="260"/>
      <c r="D149" s="260"/>
      <c r="E149" s="260"/>
      <c r="F149" s="261"/>
      <c r="G149" s="40"/>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2"/>
    </row>
    <row r="150" spans="1:51" ht="24.75" customHeight="1" x14ac:dyDescent="0.15">
      <c r="A150" s="259"/>
      <c r="B150" s="260"/>
      <c r="C150" s="260"/>
      <c r="D150" s="260"/>
      <c r="E150" s="260"/>
      <c r="F150" s="261"/>
      <c r="G150" s="40"/>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2"/>
    </row>
    <row r="151" spans="1:51" ht="24.75" customHeight="1" x14ac:dyDescent="0.15">
      <c r="A151" s="259"/>
      <c r="B151" s="260"/>
      <c r="C151" s="260"/>
      <c r="D151" s="260"/>
      <c r="E151" s="260"/>
      <c r="F151" s="261"/>
      <c r="G151" s="40"/>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2"/>
    </row>
    <row r="152" spans="1:51" ht="15.6" customHeight="1" x14ac:dyDescent="0.15">
      <c r="A152" s="259"/>
      <c r="B152" s="260"/>
      <c r="C152" s="260"/>
      <c r="D152" s="260"/>
      <c r="E152" s="260"/>
      <c r="F152" s="261"/>
      <c r="G152" s="40"/>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2"/>
    </row>
    <row r="153" spans="1:51" ht="24.75" customHeight="1" thickBot="1" x14ac:dyDescent="0.2">
      <c r="A153" s="660"/>
      <c r="B153" s="661"/>
      <c r="C153" s="661"/>
      <c r="D153" s="661"/>
      <c r="E153" s="661"/>
      <c r="F153" s="662"/>
      <c r="G153" s="43"/>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5"/>
    </row>
    <row r="154" spans="1:51" ht="24.75" customHeight="1" x14ac:dyDescent="0.15">
      <c r="A154" s="663" t="s">
        <v>246</v>
      </c>
      <c r="B154" s="664"/>
      <c r="C154" s="664"/>
      <c r="D154" s="664"/>
      <c r="E154" s="664"/>
      <c r="F154" s="665"/>
      <c r="G154" s="669" t="s">
        <v>704</v>
      </c>
      <c r="H154" s="670"/>
      <c r="I154" s="670"/>
      <c r="J154" s="670"/>
      <c r="K154" s="670"/>
      <c r="L154" s="670"/>
      <c r="M154" s="670"/>
      <c r="N154" s="670"/>
      <c r="O154" s="670"/>
      <c r="P154" s="670"/>
      <c r="Q154" s="670"/>
      <c r="R154" s="670"/>
      <c r="S154" s="670"/>
      <c r="T154" s="670"/>
      <c r="U154" s="670"/>
      <c r="V154" s="670"/>
      <c r="W154" s="670"/>
      <c r="X154" s="670"/>
      <c r="Y154" s="670"/>
      <c r="Z154" s="670"/>
      <c r="AA154" s="670"/>
      <c r="AB154" s="671"/>
      <c r="AC154" s="669" t="s">
        <v>705</v>
      </c>
      <c r="AD154" s="670"/>
      <c r="AE154" s="670"/>
      <c r="AF154" s="670"/>
      <c r="AG154" s="670"/>
      <c r="AH154" s="670"/>
      <c r="AI154" s="670"/>
      <c r="AJ154" s="670"/>
      <c r="AK154" s="670"/>
      <c r="AL154" s="670"/>
      <c r="AM154" s="670"/>
      <c r="AN154" s="670"/>
      <c r="AO154" s="670"/>
      <c r="AP154" s="670"/>
      <c r="AQ154" s="670"/>
      <c r="AR154" s="670"/>
      <c r="AS154" s="670"/>
      <c r="AT154" s="670"/>
      <c r="AU154" s="670"/>
      <c r="AV154" s="670"/>
      <c r="AW154" s="670"/>
      <c r="AX154" s="672"/>
    </row>
    <row r="155" spans="1:51" ht="24.75" customHeight="1" x14ac:dyDescent="0.15">
      <c r="A155" s="666"/>
      <c r="B155" s="667"/>
      <c r="C155" s="667"/>
      <c r="D155" s="667"/>
      <c r="E155" s="667"/>
      <c r="F155" s="668"/>
      <c r="G155" s="111" t="s">
        <v>15</v>
      </c>
      <c r="H155" s="673"/>
      <c r="I155" s="673"/>
      <c r="J155" s="673"/>
      <c r="K155" s="673"/>
      <c r="L155" s="674" t="s">
        <v>16</v>
      </c>
      <c r="M155" s="673"/>
      <c r="N155" s="673"/>
      <c r="O155" s="673"/>
      <c r="P155" s="673"/>
      <c r="Q155" s="673"/>
      <c r="R155" s="673"/>
      <c r="S155" s="673"/>
      <c r="T155" s="673"/>
      <c r="U155" s="673"/>
      <c r="V155" s="673"/>
      <c r="W155" s="673"/>
      <c r="X155" s="675"/>
      <c r="Y155" s="677" t="s">
        <v>17</v>
      </c>
      <c r="Z155" s="678"/>
      <c r="AA155" s="678"/>
      <c r="AB155" s="679"/>
      <c r="AC155" s="111" t="s">
        <v>15</v>
      </c>
      <c r="AD155" s="673"/>
      <c r="AE155" s="673"/>
      <c r="AF155" s="673"/>
      <c r="AG155" s="673"/>
      <c r="AH155" s="674" t="s">
        <v>16</v>
      </c>
      <c r="AI155" s="673"/>
      <c r="AJ155" s="673"/>
      <c r="AK155" s="673"/>
      <c r="AL155" s="673"/>
      <c r="AM155" s="673"/>
      <c r="AN155" s="673"/>
      <c r="AO155" s="673"/>
      <c r="AP155" s="673"/>
      <c r="AQ155" s="673"/>
      <c r="AR155" s="673"/>
      <c r="AS155" s="673"/>
      <c r="AT155" s="675"/>
      <c r="AU155" s="677" t="s">
        <v>17</v>
      </c>
      <c r="AV155" s="678"/>
      <c r="AW155" s="678"/>
      <c r="AX155" s="680"/>
    </row>
    <row r="156" spans="1:51" ht="24.75" customHeight="1" x14ac:dyDescent="0.15">
      <c r="A156" s="666"/>
      <c r="B156" s="667"/>
      <c r="C156" s="667"/>
      <c r="D156" s="667"/>
      <c r="E156" s="667"/>
      <c r="F156" s="668"/>
      <c r="G156" s="681" t="s">
        <v>624</v>
      </c>
      <c r="H156" s="682"/>
      <c r="I156" s="682"/>
      <c r="J156" s="682"/>
      <c r="K156" s="683"/>
      <c r="L156" s="684" t="s">
        <v>626</v>
      </c>
      <c r="M156" s="685"/>
      <c r="N156" s="685"/>
      <c r="O156" s="685"/>
      <c r="P156" s="685"/>
      <c r="Q156" s="685"/>
      <c r="R156" s="685"/>
      <c r="S156" s="685"/>
      <c r="T156" s="685"/>
      <c r="U156" s="685"/>
      <c r="V156" s="685"/>
      <c r="W156" s="685"/>
      <c r="X156" s="686"/>
      <c r="Y156" s="687">
        <v>2065</v>
      </c>
      <c r="Z156" s="688"/>
      <c r="AA156" s="688"/>
      <c r="AB156" s="689"/>
      <c r="AC156" s="681" t="s">
        <v>628</v>
      </c>
      <c r="AD156" s="682"/>
      <c r="AE156" s="682"/>
      <c r="AF156" s="682"/>
      <c r="AG156" s="683"/>
      <c r="AH156" s="684" t="s">
        <v>627</v>
      </c>
      <c r="AI156" s="685"/>
      <c r="AJ156" s="685"/>
      <c r="AK156" s="685"/>
      <c r="AL156" s="685"/>
      <c r="AM156" s="685"/>
      <c r="AN156" s="685"/>
      <c r="AO156" s="685"/>
      <c r="AP156" s="685"/>
      <c r="AQ156" s="685"/>
      <c r="AR156" s="685"/>
      <c r="AS156" s="685"/>
      <c r="AT156" s="686"/>
      <c r="AU156" s="687">
        <v>1783</v>
      </c>
      <c r="AV156" s="688"/>
      <c r="AW156" s="688"/>
      <c r="AX156" s="690"/>
    </row>
    <row r="157" spans="1:51" ht="24.75" customHeight="1" thickBot="1" x14ac:dyDescent="0.2">
      <c r="A157" s="666"/>
      <c r="B157" s="667"/>
      <c r="C157" s="667"/>
      <c r="D157" s="667"/>
      <c r="E157" s="667"/>
      <c r="F157" s="668"/>
      <c r="G157" s="694" t="s">
        <v>18</v>
      </c>
      <c r="H157" s="695"/>
      <c r="I157" s="695"/>
      <c r="J157" s="695"/>
      <c r="K157" s="695"/>
      <c r="L157" s="696"/>
      <c r="M157" s="697"/>
      <c r="N157" s="697"/>
      <c r="O157" s="697"/>
      <c r="P157" s="697"/>
      <c r="Q157" s="697"/>
      <c r="R157" s="697"/>
      <c r="S157" s="697"/>
      <c r="T157" s="697"/>
      <c r="U157" s="697"/>
      <c r="V157" s="697"/>
      <c r="W157" s="697"/>
      <c r="X157" s="698"/>
      <c r="Y157" s="699">
        <f>SUM(Y156:AB156)</f>
        <v>2065</v>
      </c>
      <c r="Z157" s="700"/>
      <c r="AA157" s="700"/>
      <c r="AB157" s="701"/>
      <c r="AC157" s="694" t="s">
        <v>18</v>
      </c>
      <c r="AD157" s="695"/>
      <c r="AE157" s="695"/>
      <c r="AF157" s="695"/>
      <c r="AG157" s="695"/>
      <c r="AH157" s="696"/>
      <c r="AI157" s="697"/>
      <c r="AJ157" s="697"/>
      <c r="AK157" s="697"/>
      <c r="AL157" s="697"/>
      <c r="AM157" s="697"/>
      <c r="AN157" s="697"/>
      <c r="AO157" s="697"/>
      <c r="AP157" s="697"/>
      <c r="AQ157" s="697"/>
      <c r="AR157" s="697"/>
      <c r="AS157" s="697"/>
      <c r="AT157" s="698"/>
      <c r="AU157" s="699">
        <f>SUM(AU156:AX156)</f>
        <v>1783</v>
      </c>
      <c r="AV157" s="700"/>
      <c r="AW157" s="700"/>
      <c r="AX157" s="702"/>
    </row>
    <row r="158" spans="1:51" ht="24.75" customHeight="1" x14ac:dyDescent="0.15">
      <c r="A158" s="666"/>
      <c r="B158" s="667"/>
      <c r="C158" s="667"/>
      <c r="D158" s="667"/>
      <c r="E158" s="667"/>
      <c r="F158" s="668"/>
      <c r="G158" s="669" t="s">
        <v>706</v>
      </c>
      <c r="H158" s="691"/>
      <c r="I158" s="691"/>
      <c r="J158" s="691"/>
      <c r="K158" s="691"/>
      <c r="L158" s="691"/>
      <c r="M158" s="691"/>
      <c r="N158" s="691"/>
      <c r="O158" s="691"/>
      <c r="P158" s="691"/>
      <c r="Q158" s="691"/>
      <c r="R158" s="691"/>
      <c r="S158" s="691"/>
      <c r="T158" s="691"/>
      <c r="U158" s="691"/>
      <c r="V158" s="691"/>
      <c r="W158" s="691"/>
      <c r="X158" s="691"/>
      <c r="Y158" s="691"/>
      <c r="Z158" s="691"/>
      <c r="AA158" s="691"/>
      <c r="AB158" s="692"/>
      <c r="AC158" s="669" t="s">
        <v>707</v>
      </c>
      <c r="AD158" s="691"/>
      <c r="AE158" s="691"/>
      <c r="AF158" s="691"/>
      <c r="AG158" s="691"/>
      <c r="AH158" s="691"/>
      <c r="AI158" s="691"/>
      <c r="AJ158" s="691"/>
      <c r="AK158" s="691"/>
      <c r="AL158" s="691"/>
      <c r="AM158" s="691"/>
      <c r="AN158" s="691"/>
      <c r="AO158" s="691"/>
      <c r="AP158" s="691"/>
      <c r="AQ158" s="691"/>
      <c r="AR158" s="691"/>
      <c r="AS158" s="691"/>
      <c r="AT158" s="691"/>
      <c r="AU158" s="691"/>
      <c r="AV158" s="691"/>
      <c r="AW158" s="691"/>
      <c r="AX158" s="693"/>
      <c r="AY158">
        <f>COUNTA($G$160,$AC$160)</f>
        <v>2</v>
      </c>
    </row>
    <row r="159" spans="1:51" ht="24.75" customHeight="1" x14ac:dyDescent="0.15">
      <c r="A159" s="666"/>
      <c r="B159" s="667"/>
      <c r="C159" s="667"/>
      <c r="D159" s="667"/>
      <c r="E159" s="667"/>
      <c r="F159" s="668"/>
      <c r="G159" s="111" t="s">
        <v>15</v>
      </c>
      <c r="H159" s="673"/>
      <c r="I159" s="673"/>
      <c r="J159" s="673"/>
      <c r="K159" s="673"/>
      <c r="L159" s="674" t="s">
        <v>16</v>
      </c>
      <c r="M159" s="673"/>
      <c r="N159" s="673"/>
      <c r="O159" s="673"/>
      <c r="P159" s="673"/>
      <c r="Q159" s="673"/>
      <c r="R159" s="673"/>
      <c r="S159" s="673"/>
      <c r="T159" s="673"/>
      <c r="U159" s="673"/>
      <c r="V159" s="673"/>
      <c r="W159" s="673"/>
      <c r="X159" s="675"/>
      <c r="Y159" s="677" t="s">
        <v>17</v>
      </c>
      <c r="Z159" s="678"/>
      <c r="AA159" s="678"/>
      <c r="AB159" s="679"/>
      <c r="AC159" s="111" t="s">
        <v>15</v>
      </c>
      <c r="AD159" s="673"/>
      <c r="AE159" s="673"/>
      <c r="AF159" s="673"/>
      <c r="AG159" s="673"/>
      <c r="AH159" s="674" t="s">
        <v>16</v>
      </c>
      <c r="AI159" s="673"/>
      <c r="AJ159" s="673"/>
      <c r="AK159" s="673"/>
      <c r="AL159" s="673"/>
      <c r="AM159" s="673"/>
      <c r="AN159" s="673"/>
      <c r="AO159" s="673"/>
      <c r="AP159" s="673"/>
      <c r="AQ159" s="673"/>
      <c r="AR159" s="673"/>
      <c r="AS159" s="673"/>
      <c r="AT159" s="675"/>
      <c r="AU159" s="677" t="s">
        <v>17</v>
      </c>
      <c r="AV159" s="678"/>
      <c r="AW159" s="678"/>
      <c r="AX159" s="680"/>
      <c r="AY159">
        <f>$AY$158</f>
        <v>2</v>
      </c>
    </row>
    <row r="160" spans="1:51" ht="24.75" customHeight="1" x14ac:dyDescent="0.15">
      <c r="A160" s="666"/>
      <c r="B160" s="667"/>
      <c r="C160" s="667"/>
      <c r="D160" s="667"/>
      <c r="E160" s="667"/>
      <c r="F160" s="668"/>
      <c r="G160" s="681" t="s">
        <v>681</v>
      </c>
      <c r="H160" s="682"/>
      <c r="I160" s="682"/>
      <c r="J160" s="682"/>
      <c r="K160" s="683"/>
      <c r="L160" s="684" t="s">
        <v>682</v>
      </c>
      <c r="M160" s="685"/>
      <c r="N160" s="685"/>
      <c r="O160" s="685"/>
      <c r="P160" s="685"/>
      <c r="Q160" s="685"/>
      <c r="R160" s="685"/>
      <c r="S160" s="685"/>
      <c r="T160" s="685"/>
      <c r="U160" s="685"/>
      <c r="V160" s="685"/>
      <c r="W160" s="685"/>
      <c r="X160" s="686"/>
      <c r="Y160" s="687">
        <v>1</v>
      </c>
      <c r="Z160" s="688"/>
      <c r="AA160" s="688"/>
      <c r="AB160" s="689"/>
      <c r="AC160" s="681" t="s">
        <v>681</v>
      </c>
      <c r="AD160" s="682"/>
      <c r="AE160" s="682"/>
      <c r="AF160" s="682"/>
      <c r="AG160" s="683"/>
      <c r="AH160" s="684" t="s">
        <v>682</v>
      </c>
      <c r="AI160" s="685"/>
      <c r="AJ160" s="685"/>
      <c r="AK160" s="685"/>
      <c r="AL160" s="685"/>
      <c r="AM160" s="685"/>
      <c r="AN160" s="685"/>
      <c r="AO160" s="685"/>
      <c r="AP160" s="685"/>
      <c r="AQ160" s="685"/>
      <c r="AR160" s="685"/>
      <c r="AS160" s="685"/>
      <c r="AT160" s="686"/>
      <c r="AU160" s="687">
        <v>3309</v>
      </c>
      <c r="AV160" s="688"/>
      <c r="AW160" s="688"/>
      <c r="AX160" s="690"/>
      <c r="AY160">
        <f>$AY$158</f>
        <v>2</v>
      </c>
    </row>
    <row r="161" spans="1:51" ht="24.75" customHeight="1" thickBot="1" x14ac:dyDescent="0.2">
      <c r="A161" s="666"/>
      <c r="B161" s="667"/>
      <c r="C161" s="667"/>
      <c r="D161" s="667"/>
      <c r="E161" s="667"/>
      <c r="F161" s="668"/>
      <c r="G161" s="694" t="s">
        <v>18</v>
      </c>
      <c r="H161" s="695"/>
      <c r="I161" s="695"/>
      <c r="J161" s="695"/>
      <c r="K161" s="695"/>
      <c r="L161" s="696"/>
      <c r="M161" s="697"/>
      <c r="N161" s="697"/>
      <c r="O161" s="697"/>
      <c r="P161" s="697"/>
      <c r="Q161" s="697"/>
      <c r="R161" s="697"/>
      <c r="S161" s="697"/>
      <c r="T161" s="697"/>
      <c r="U161" s="697"/>
      <c r="V161" s="697"/>
      <c r="W161" s="697"/>
      <c r="X161" s="698"/>
      <c r="Y161" s="699">
        <f>SUM(Y160:AB160)</f>
        <v>1</v>
      </c>
      <c r="Z161" s="700"/>
      <c r="AA161" s="700"/>
      <c r="AB161" s="701"/>
      <c r="AC161" s="694" t="s">
        <v>18</v>
      </c>
      <c r="AD161" s="695"/>
      <c r="AE161" s="695"/>
      <c r="AF161" s="695"/>
      <c r="AG161" s="695"/>
      <c r="AH161" s="696"/>
      <c r="AI161" s="697"/>
      <c r="AJ161" s="697"/>
      <c r="AK161" s="697"/>
      <c r="AL161" s="697"/>
      <c r="AM161" s="697"/>
      <c r="AN161" s="697"/>
      <c r="AO161" s="697"/>
      <c r="AP161" s="697"/>
      <c r="AQ161" s="697"/>
      <c r="AR161" s="697"/>
      <c r="AS161" s="697"/>
      <c r="AT161" s="698"/>
      <c r="AU161" s="699">
        <f>SUM(AU160:AX160)</f>
        <v>3309</v>
      </c>
      <c r="AV161" s="700"/>
      <c r="AW161" s="700"/>
      <c r="AX161" s="702"/>
      <c r="AY161">
        <f>$AY$158</f>
        <v>2</v>
      </c>
    </row>
    <row r="162" spans="1:51" ht="24.75" customHeight="1" x14ac:dyDescent="0.15">
      <c r="A162" s="666"/>
      <c r="B162" s="667"/>
      <c r="C162" s="667"/>
      <c r="D162" s="667"/>
      <c r="E162" s="667"/>
      <c r="F162" s="668"/>
      <c r="G162" s="669" t="s">
        <v>708</v>
      </c>
      <c r="H162" s="691"/>
      <c r="I162" s="691"/>
      <c r="J162" s="691"/>
      <c r="K162" s="691"/>
      <c r="L162" s="691"/>
      <c r="M162" s="691"/>
      <c r="N162" s="691"/>
      <c r="O162" s="691"/>
      <c r="P162" s="691"/>
      <c r="Q162" s="691"/>
      <c r="R162" s="691"/>
      <c r="S162" s="691"/>
      <c r="T162" s="691"/>
      <c r="U162" s="691"/>
      <c r="V162" s="691"/>
      <c r="W162" s="691"/>
      <c r="X162" s="691"/>
      <c r="Y162" s="691"/>
      <c r="Z162" s="691"/>
      <c r="AA162" s="691"/>
      <c r="AB162" s="692"/>
      <c r="AC162" s="669" t="s">
        <v>709</v>
      </c>
      <c r="AD162" s="691"/>
      <c r="AE162" s="691"/>
      <c r="AF162" s="691"/>
      <c r="AG162" s="691"/>
      <c r="AH162" s="691"/>
      <c r="AI162" s="691"/>
      <c r="AJ162" s="691"/>
      <c r="AK162" s="691"/>
      <c r="AL162" s="691"/>
      <c r="AM162" s="691"/>
      <c r="AN162" s="691"/>
      <c r="AO162" s="691"/>
      <c r="AP162" s="691"/>
      <c r="AQ162" s="691"/>
      <c r="AR162" s="691"/>
      <c r="AS162" s="691"/>
      <c r="AT162" s="691"/>
      <c r="AU162" s="691"/>
      <c r="AV162" s="691"/>
      <c r="AW162" s="691"/>
      <c r="AX162" s="693"/>
      <c r="AY162">
        <f>COUNTA($G$164,$AC$164)</f>
        <v>2</v>
      </c>
    </row>
    <row r="163" spans="1:51" ht="24.75" customHeight="1" x14ac:dyDescent="0.15">
      <c r="A163" s="666"/>
      <c r="B163" s="667"/>
      <c r="C163" s="667"/>
      <c r="D163" s="667"/>
      <c r="E163" s="667"/>
      <c r="F163" s="668"/>
      <c r="G163" s="111" t="s">
        <v>15</v>
      </c>
      <c r="H163" s="673"/>
      <c r="I163" s="673"/>
      <c r="J163" s="673"/>
      <c r="K163" s="673"/>
      <c r="L163" s="674" t="s">
        <v>16</v>
      </c>
      <c r="M163" s="673"/>
      <c r="N163" s="673"/>
      <c r="O163" s="673"/>
      <c r="P163" s="673"/>
      <c r="Q163" s="673"/>
      <c r="R163" s="673"/>
      <c r="S163" s="673"/>
      <c r="T163" s="673"/>
      <c r="U163" s="673"/>
      <c r="V163" s="673"/>
      <c r="W163" s="673"/>
      <c r="X163" s="675"/>
      <c r="Y163" s="677" t="s">
        <v>17</v>
      </c>
      <c r="Z163" s="678"/>
      <c r="AA163" s="678"/>
      <c r="AB163" s="679"/>
      <c r="AC163" s="111" t="s">
        <v>15</v>
      </c>
      <c r="AD163" s="673"/>
      <c r="AE163" s="673"/>
      <c r="AF163" s="673"/>
      <c r="AG163" s="673"/>
      <c r="AH163" s="674" t="s">
        <v>16</v>
      </c>
      <c r="AI163" s="673"/>
      <c r="AJ163" s="673"/>
      <c r="AK163" s="673"/>
      <c r="AL163" s="673"/>
      <c r="AM163" s="673"/>
      <c r="AN163" s="673"/>
      <c r="AO163" s="673"/>
      <c r="AP163" s="673"/>
      <c r="AQ163" s="673"/>
      <c r="AR163" s="673"/>
      <c r="AS163" s="673"/>
      <c r="AT163" s="675"/>
      <c r="AU163" s="677" t="s">
        <v>17</v>
      </c>
      <c r="AV163" s="678"/>
      <c r="AW163" s="678"/>
      <c r="AX163" s="680"/>
      <c r="AY163">
        <f>$AY$162</f>
        <v>2</v>
      </c>
    </row>
    <row r="164" spans="1:51" ht="24.75" customHeight="1" x14ac:dyDescent="0.15">
      <c r="A164" s="666"/>
      <c r="B164" s="667"/>
      <c r="C164" s="667"/>
      <c r="D164" s="667"/>
      <c r="E164" s="667"/>
      <c r="F164" s="668"/>
      <c r="G164" s="681" t="s">
        <v>681</v>
      </c>
      <c r="H164" s="682"/>
      <c r="I164" s="682"/>
      <c r="J164" s="682"/>
      <c r="K164" s="683"/>
      <c r="L164" s="684" t="s">
        <v>682</v>
      </c>
      <c r="M164" s="685"/>
      <c r="N164" s="685"/>
      <c r="O164" s="685"/>
      <c r="P164" s="685"/>
      <c r="Q164" s="685"/>
      <c r="R164" s="685"/>
      <c r="S164" s="685"/>
      <c r="T164" s="685"/>
      <c r="U164" s="685"/>
      <c r="V164" s="685"/>
      <c r="W164" s="685"/>
      <c r="X164" s="686"/>
      <c r="Y164" s="687">
        <v>8036</v>
      </c>
      <c r="Z164" s="688"/>
      <c r="AA164" s="688"/>
      <c r="AB164" s="689"/>
      <c r="AC164" s="681" t="s">
        <v>681</v>
      </c>
      <c r="AD164" s="682"/>
      <c r="AE164" s="682"/>
      <c r="AF164" s="682"/>
      <c r="AG164" s="683"/>
      <c r="AH164" s="684" t="s">
        <v>682</v>
      </c>
      <c r="AI164" s="685"/>
      <c r="AJ164" s="685"/>
      <c r="AK164" s="685"/>
      <c r="AL164" s="685"/>
      <c r="AM164" s="685"/>
      <c r="AN164" s="685"/>
      <c r="AO164" s="685"/>
      <c r="AP164" s="685"/>
      <c r="AQ164" s="685"/>
      <c r="AR164" s="685"/>
      <c r="AS164" s="685"/>
      <c r="AT164" s="686"/>
      <c r="AU164" s="687">
        <v>8698</v>
      </c>
      <c r="AV164" s="688"/>
      <c r="AW164" s="688"/>
      <c r="AX164" s="690"/>
      <c r="AY164">
        <f>$AY$162</f>
        <v>2</v>
      </c>
    </row>
    <row r="165" spans="1:51" ht="24.75" customHeight="1" thickBot="1" x14ac:dyDescent="0.2">
      <c r="A165" s="666"/>
      <c r="B165" s="667"/>
      <c r="C165" s="667"/>
      <c r="D165" s="667"/>
      <c r="E165" s="667"/>
      <c r="F165" s="668"/>
      <c r="G165" s="694" t="s">
        <v>18</v>
      </c>
      <c r="H165" s="695"/>
      <c r="I165" s="695"/>
      <c r="J165" s="695"/>
      <c r="K165" s="695"/>
      <c r="L165" s="696"/>
      <c r="M165" s="697"/>
      <c r="N165" s="697"/>
      <c r="O165" s="697"/>
      <c r="P165" s="697"/>
      <c r="Q165" s="697"/>
      <c r="R165" s="697"/>
      <c r="S165" s="697"/>
      <c r="T165" s="697"/>
      <c r="U165" s="697"/>
      <c r="V165" s="697"/>
      <c r="W165" s="697"/>
      <c r="X165" s="698"/>
      <c r="Y165" s="699">
        <f>SUM(Y164:AB164)</f>
        <v>8036</v>
      </c>
      <c r="Z165" s="700"/>
      <c r="AA165" s="700"/>
      <c r="AB165" s="701"/>
      <c r="AC165" s="694" t="s">
        <v>18</v>
      </c>
      <c r="AD165" s="695"/>
      <c r="AE165" s="695"/>
      <c r="AF165" s="695"/>
      <c r="AG165" s="695"/>
      <c r="AH165" s="696"/>
      <c r="AI165" s="697"/>
      <c r="AJ165" s="697"/>
      <c r="AK165" s="697"/>
      <c r="AL165" s="697"/>
      <c r="AM165" s="697"/>
      <c r="AN165" s="697"/>
      <c r="AO165" s="697"/>
      <c r="AP165" s="697"/>
      <c r="AQ165" s="697"/>
      <c r="AR165" s="697"/>
      <c r="AS165" s="697"/>
      <c r="AT165" s="698"/>
      <c r="AU165" s="699">
        <f>SUM(AU164:AX164)</f>
        <v>8698</v>
      </c>
      <c r="AV165" s="700"/>
      <c r="AW165" s="700"/>
      <c r="AX165" s="702"/>
      <c r="AY165">
        <f>$AY$162</f>
        <v>2</v>
      </c>
    </row>
    <row r="166" spans="1:51" ht="24.75" customHeight="1" x14ac:dyDescent="0.15">
      <c r="A166" s="666"/>
      <c r="B166" s="667"/>
      <c r="C166" s="667"/>
      <c r="D166" s="667"/>
      <c r="E166" s="667"/>
      <c r="F166" s="668"/>
      <c r="G166" s="669" t="s">
        <v>710</v>
      </c>
      <c r="H166" s="691"/>
      <c r="I166" s="691"/>
      <c r="J166" s="691"/>
      <c r="K166" s="691"/>
      <c r="L166" s="691"/>
      <c r="M166" s="691"/>
      <c r="N166" s="691"/>
      <c r="O166" s="691"/>
      <c r="P166" s="691"/>
      <c r="Q166" s="691"/>
      <c r="R166" s="691"/>
      <c r="S166" s="691"/>
      <c r="T166" s="691"/>
      <c r="U166" s="691"/>
      <c r="V166" s="691"/>
      <c r="W166" s="691"/>
      <c r="X166" s="691"/>
      <c r="Y166" s="691"/>
      <c r="Z166" s="691"/>
      <c r="AA166" s="691"/>
      <c r="AB166" s="692"/>
      <c r="AC166" s="669" t="s">
        <v>711</v>
      </c>
      <c r="AD166" s="691"/>
      <c r="AE166" s="691"/>
      <c r="AF166" s="691"/>
      <c r="AG166" s="691"/>
      <c r="AH166" s="691"/>
      <c r="AI166" s="691"/>
      <c r="AJ166" s="691"/>
      <c r="AK166" s="691"/>
      <c r="AL166" s="691"/>
      <c r="AM166" s="691"/>
      <c r="AN166" s="691"/>
      <c r="AO166" s="691"/>
      <c r="AP166" s="691"/>
      <c r="AQ166" s="691"/>
      <c r="AR166" s="691"/>
      <c r="AS166" s="691"/>
      <c r="AT166" s="691"/>
      <c r="AU166" s="691"/>
      <c r="AV166" s="691"/>
      <c r="AW166" s="691"/>
      <c r="AX166" s="693"/>
      <c r="AY166">
        <f>COUNTA($G$168,$AC$168)</f>
        <v>2</v>
      </c>
    </row>
    <row r="167" spans="1:51" ht="24.75" customHeight="1" x14ac:dyDescent="0.15">
      <c r="A167" s="666"/>
      <c r="B167" s="667"/>
      <c r="C167" s="667"/>
      <c r="D167" s="667"/>
      <c r="E167" s="667"/>
      <c r="F167" s="668"/>
      <c r="G167" s="111" t="s">
        <v>15</v>
      </c>
      <c r="H167" s="673"/>
      <c r="I167" s="673"/>
      <c r="J167" s="673"/>
      <c r="K167" s="673"/>
      <c r="L167" s="674" t="s">
        <v>16</v>
      </c>
      <c r="M167" s="673"/>
      <c r="N167" s="673"/>
      <c r="O167" s="673"/>
      <c r="P167" s="673"/>
      <c r="Q167" s="673"/>
      <c r="R167" s="673"/>
      <c r="S167" s="673"/>
      <c r="T167" s="673"/>
      <c r="U167" s="673"/>
      <c r="V167" s="673"/>
      <c r="W167" s="673"/>
      <c r="X167" s="675"/>
      <c r="Y167" s="677" t="s">
        <v>17</v>
      </c>
      <c r="Z167" s="678"/>
      <c r="AA167" s="678"/>
      <c r="AB167" s="679"/>
      <c r="AC167" s="111" t="s">
        <v>15</v>
      </c>
      <c r="AD167" s="673"/>
      <c r="AE167" s="673"/>
      <c r="AF167" s="673"/>
      <c r="AG167" s="673"/>
      <c r="AH167" s="674" t="s">
        <v>16</v>
      </c>
      <c r="AI167" s="673"/>
      <c r="AJ167" s="673"/>
      <c r="AK167" s="673"/>
      <c r="AL167" s="673"/>
      <c r="AM167" s="673"/>
      <c r="AN167" s="673"/>
      <c r="AO167" s="673"/>
      <c r="AP167" s="673"/>
      <c r="AQ167" s="673"/>
      <c r="AR167" s="673"/>
      <c r="AS167" s="673"/>
      <c r="AT167" s="675"/>
      <c r="AU167" s="677" t="s">
        <v>17</v>
      </c>
      <c r="AV167" s="678"/>
      <c r="AW167" s="678"/>
      <c r="AX167" s="680"/>
      <c r="AY167">
        <f>$AY$166</f>
        <v>2</v>
      </c>
    </row>
    <row r="168" spans="1:51" s="16" customFormat="1" ht="24.75" customHeight="1" x14ac:dyDescent="0.15">
      <c r="A168" s="666"/>
      <c r="B168" s="667"/>
      <c r="C168" s="667"/>
      <c r="D168" s="667"/>
      <c r="E168" s="667"/>
      <c r="F168" s="668"/>
      <c r="G168" s="681" t="s">
        <v>681</v>
      </c>
      <c r="H168" s="682"/>
      <c r="I168" s="682"/>
      <c r="J168" s="682"/>
      <c r="K168" s="683"/>
      <c r="L168" s="684" t="s">
        <v>682</v>
      </c>
      <c r="M168" s="685"/>
      <c r="N168" s="685"/>
      <c r="O168" s="685"/>
      <c r="P168" s="685"/>
      <c r="Q168" s="685"/>
      <c r="R168" s="685"/>
      <c r="S168" s="685"/>
      <c r="T168" s="685"/>
      <c r="U168" s="685"/>
      <c r="V168" s="685"/>
      <c r="W168" s="685"/>
      <c r="X168" s="686"/>
      <c r="Y168" s="687">
        <v>33</v>
      </c>
      <c r="Z168" s="688"/>
      <c r="AA168" s="688"/>
      <c r="AB168" s="689"/>
      <c r="AC168" s="681" t="s">
        <v>681</v>
      </c>
      <c r="AD168" s="682"/>
      <c r="AE168" s="682"/>
      <c r="AF168" s="682"/>
      <c r="AG168" s="683"/>
      <c r="AH168" s="684" t="s">
        <v>682</v>
      </c>
      <c r="AI168" s="685"/>
      <c r="AJ168" s="685"/>
      <c r="AK168" s="685"/>
      <c r="AL168" s="685"/>
      <c r="AM168" s="685"/>
      <c r="AN168" s="685"/>
      <c r="AO168" s="685"/>
      <c r="AP168" s="685"/>
      <c r="AQ168" s="685"/>
      <c r="AR168" s="685"/>
      <c r="AS168" s="685"/>
      <c r="AT168" s="686"/>
      <c r="AU168" s="687">
        <v>24496</v>
      </c>
      <c r="AV168" s="688"/>
      <c r="AW168" s="688"/>
      <c r="AX168" s="690"/>
      <c r="AY168">
        <f>$AY$166</f>
        <v>2</v>
      </c>
    </row>
    <row r="169" spans="1:51" ht="24.75" customHeight="1" x14ac:dyDescent="0.15">
      <c r="A169" s="666"/>
      <c r="B169" s="667"/>
      <c r="C169" s="667"/>
      <c r="D169" s="667"/>
      <c r="E169" s="667"/>
      <c r="F169" s="668"/>
      <c r="G169" s="694" t="s">
        <v>18</v>
      </c>
      <c r="H169" s="695"/>
      <c r="I169" s="695"/>
      <c r="J169" s="695"/>
      <c r="K169" s="695"/>
      <c r="L169" s="696"/>
      <c r="M169" s="697"/>
      <c r="N169" s="697"/>
      <c r="O169" s="697"/>
      <c r="P169" s="697"/>
      <c r="Q169" s="697"/>
      <c r="R169" s="697"/>
      <c r="S169" s="697"/>
      <c r="T169" s="697"/>
      <c r="U169" s="697"/>
      <c r="V169" s="697"/>
      <c r="W169" s="697"/>
      <c r="X169" s="698"/>
      <c r="Y169" s="699">
        <f>SUM(Y168:AB168)</f>
        <v>33</v>
      </c>
      <c r="Z169" s="700"/>
      <c r="AA169" s="700"/>
      <c r="AB169" s="701"/>
      <c r="AC169" s="694" t="s">
        <v>18</v>
      </c>
      <c r="AD169" s="695"/>
      <c r="AE169" s="695"/>
      <c r="AF169" s="695"/>
      <c r="AG169" s="695"/>
      <c r="AH169" s="696"/>
      <c r="AI169" s="697"/>
      <c r="AJ169" s="697"/>
      <c r="AK169" s="697"/>
      <c r="AL169" s="697"/>
      <c r="AM169" s="697"/>
      <c r="AN169" s="697"/>
      <c r="AO169" s="697"/>
      <c r="AP169" s="697"/>
      <c r="AQ169" s="697"/>
      <c r="AR169" s="697"/>
      <c r="AS169" s="697"/>
      <c r="AT169" s="698"/>
      <c r="AU169" s="699">
        <f>SUM(AU168:AX168)</f>
        <v>24496</v>
      </c>
      <c r="AV169" s="700"/>
      <c r="AW169" s="700"/>
      <c r="AX169" s="702"/>
      <c r="AY169">
        <f>$AY$166</f>
        <v>2</v>
      </c>
    </row>
    <row r="170" spans="1:51" ht="24.75" customHeight="1" thickBot="1" x14ac:dyDescent="0.2">
      <c r="A170" s="703" t="s">
        <v>553</v>
      </c>
      <c r="B170" s="704"/>
      <c r="C170" s="704"/>
      <c r="D170" s="704"/>
      <c r="E170" s="704"/>
      <c r="F170" s="704"/>
      <c r="G170" s="704"/>
      <c r="H170" s="704"/>
      <c r="I170" s="704"/>
      <c r="J170" s="704"/>
      <c r="K170" s="704"/>
      <c r="L170" s="704"/>
      <c r="M170" s="704"/>
      <c r="N170" s="704"/>
      <c r="O170" s="704"/>
      <c r="P170" s="704"/>
      <c r="Q170" s="704"/>
      <c r="R170" s="704"/>
      <c r="S170" s="704"/>
      <c r="T170" s="704"/>
      <c r="U170" s="704"/>
      <c r="V170" s="704"/>
      <c r="W170" s="704"/>
      <c r="X170" s="704"/>
      <c r="Y170" s="704"/>
      <c r="Z170" s="704"/>
      <c r="AA170" s="704"/>
      <c r="AB170" s="704"/>
      <c r="AC170" s="704"/>
      <c r="AD170" s="704"/>
      <c r="AE170" s="704"/>
      <c r="AF170" s="704"/>
      <c r="AG170" s="704"/>
      <c r="AH170" s="704"/>
      <c r="AI170" s="704"/>
      <c r="AJ170" s="704"/>
      <c r="AK170" s="705"/>
      <c r="AL170" s="706" t="s">
        <v>217</v>
      </c>
      <c r="AM170" s="707"/>
      <c r="AN170" s="707"/>
      <c r="AO170" s="88" t="s">
        <v>680</v>
      </c>
      <c r="AP170" s="21"/>
      <c r="AQ170" s="21"/>
      <c r="AR170" s="21"/>
      <c r="AS170" s="21"/>
      <c r="AT170" s="21"/>
      <c r="AU170" s="21"/>
      <c r="AV170" s="21"/>
      <c r="AW170" s="21"/>
      <c r="AX170" s="22"/>
      <c r="AY170">
        <f>COUNTIF($AO$170,"☑")</f>
        <v>1</v>
      </c>
    </row>
    <row r="171" spans="1:51" ht="24.75" customHeight="1" x14ac:dyDescent="0.15">
      <c r="A171" s="4"/>
      <c r="B171" s="4"/>
      <c r="C171" s="4"/>
      <c r="D171" s="4"/>
      <c r="E171" s="4"/>
      <c r="F171" s="4"/>
      <c r="G171" s="7"/>
      <c r="H171" s="7"/>
      <c r="I171" s="7"/>
      <c r="J171" s="7"/>
      <c r="K171" s="7"/>
      <c r="L171" s="3"/>
      <c r="M171" s="7"/>
      <c r="N171" s="7"/>
      <c r="O171" s="7"/>
      <c r="P171" s="7"/>
      <c r="Q171" s="7"/>
      <c r="R171" s="7"/>
      <c r="S171" s="7"/>
      <c r="T171" s="7"/>
      <c r="U171" s="7"/>
      <c r="V171" s="7"/>
      <c r="W171" s="7"/>
      <c r="X171" s="7"/>
      <c r="Y171" s="8"/>
      <c r="Z171" s="8"/>
      <c r="AA171" s="8"/>
      <c r="AB171" s="8"/>
      <c r="AC171" s="7"/>
      <c r="AD171" s="7"/>
      <c r="AE171" s="7"/>
      <c r="AF171" s="7"/>
      <c r="AG171" s="7"/>
      <c r="AH171" s="3"/>
      <c r="AI171" s="7"/>
      <c r="AJ171" s="7"/>
      <c r="AK171" s="7"/>
      <c r="AL171" s="7"/>
      <c r="AM171" s="7"/>
      <c r="AN171" s="7"/>
      <c r="AO171" s="7"/>
      <c r="AP171" s="7"/>
      <c r="AQ171" s="7"/>
      <c r="AR171" s="7"/>
      <c r="AS171" s="7"/>
      <c r="AT171" s="7"/>
      <c r="AU171" s="8"/>
      <c r="AV171" s="8"/>
      <c r="AW171" s="8"/>
      <c r="AX171" s="8"/>
    </row>
    <row r="172" spans="1:51" ht="24.75" customHeight="1" x14ac:dyDescent="0.15"/>
    <row r="173" spans="1:51" ht="24.75" customHeight="1" x14ac:dyDescent="0.15">
      <c r="A173" s="9"/>
      <c r="B173" s="1" t="s">
        <v>27</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1" ht="24.75" customHeight="1" x14ac:dyDescent="0.15">
      <c r="A174" s="9"/>
      <c r="B174" s="46" t="s">
        <v>226</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1" ht="59.25" customHeight="1" x14ac:dyDescent="0.15">
      <c r="A175" s="708"/>
      <c r="B175" s="708"/>
      <c r="C175" s="708" t="s">
        <v>24</v>
      </c>
      <c r="D175" s="708"/>
      <c r="E175" s="708"/>
      <c r="F175" s="708"/>
      <c r="G175" s="708"/>
      <c r="H175" s="708"/>
      <c r="I175" s="708"/>
      <c r="J175" s="709" t="s">
        <v>189</v>
      </c>
      <c r="K175" s="655"/>
      <c r="L175" s="655"/>
      <c r="M175" s="655"/>
      <c r="N175" s="655"/>
      <c r="O175" s="655"/>
      <c r="P175" s="465" t="s">
        <v>25</v>
      </c>
      <c r="Q175" s="465"/>
      <c r="R175" s="465"/>
      <c r="S175" s="465"/>
      <c r="T175" s="465"/>
      <c r="U175" s="465"/>
      <c r="V175" s="465"/>
      <c r="W175" s="465"/>
      <c r="X175" s="465"/>
      <c r="Y175" s="710" t="s">
        <v>188</v>
      </c>
      <c r="Z175" s="711"/>
      <c r="AA175" s="711"/>
      <c r="AB175" s="711"/>
      <c r="AC175" s="709" t="s">
        <v>216</v>
      </c>
      <c r="AD175" s="709"/>
      <c r="AE175" s="709"/>
      <c r="AF175" s="709"/>
      <c r="AG175" s="709"/>
      <c r="AH175" s="710" t="s">
        <v>231</v>
      </c>
      <c r="AI175" s="708"/>
      <c r="AJ175" s="708"/>
      <c r="AK175" s="708"/>
      <c r="AL175" s="708" t="s">
        <v>19</v>
      </c>
      <c r="AM175" s="708"/>
      <c r="AN175" s="708"/>
      <c r="AO175" s="712"/>
      <c r="AP175" s="713" t="s">
        <v>190</v>
      </c>
      <c r="AQ175" s="713"/>
      <c r="AR175" s="713"/>
      <c r="AS175" s="713"/>
      <c r="AT175" s="713"/>
      <c r="AU175" s="713"/>
      <c r="AV175" s="713"/>
      <c r="AW175" s="713"/>
      <c r="AX175" s="713"/>
    </row>
    <row r="176" spans="1:51" ht="30" customHeight="1" x14ac:dyDescent="0.15">
      <c r="A176" s="714">
        <v>1</v>
      </c>
      <c r="B176" s="714">
        <v>1</v>
      </c>
      <c r="C176" s="715" t="s">
        <v>629</v>
      </c>
      <c r="D176" s="716"/>
      <c r="E176" s="716"/>
      <c r="F176" s="716"/>
      <c r="G176" s="716"/>
      <c r="H176" s="716"/>
      <c r="I176" s="716"/>
      <c r="J176" s="717">
        <v>1000020470007</v>
      </c>
      <c r="K176" s="718"/>
      <c r="L176" s="718"/>
      <c r="M176" s="718"/>
      <c r="N176" s="718"/>
      <c r="O176" s="718"/>
      <c r="P176" s="719" t="s">
        <v>625</v>
      </c>
      <c r="Q176" s="720"/>
      <c r="R176" s="720"/>
      <c r="S176" s="720"/>
      <c r="T176" s="720"/>
      <c r="U176" s="720"/>
      <c r="V176" s="720"/>
      <c r="W176" s="720"/>
      <c r="X176" s="721"/>
      <c r="Y176" s="722">
        <v>2065</v>
      </c>
      <c r="Z176" s="723"/>
      <c r="AA176" s="723"/>
      <c r="AB176" s="724"/>
      <c r="AC176" s="725" t="s">
        <v>639</v>
      </c>
      <c r="AD176" s="726"/>
      <c r="AE176" s="726"/>
      <c r="AF176" s="726"/>
      <c r="AG176" s="726"/>
      <c r="AH176" s="727" t="s">
        <v>607</v>
      </c>
      <c r="AI176" s="728"/>
      <c r="AJ176" s="728"/>
      <c r="AK176" s="728"/>
      <c r="AL176" s="729" t="s">
        <v>607</v>
      </c>
      <c r="AM176" s="730"/>
      <c r="AN176" s="730"/>
      <c r="AO176" s="731"/>
      <c r="AP176" s="732"/>
      <c r="AQ176" s="732"/>
      <c r="AR176" s="732"/>
      <c r="AS176" s="732"/>
      <c r="AT176" s="732"/>
      <c r="AU176" s="732"/>
      <c r="AV176" s="732"/>
      <c r="AW176" s="732"/>
      <c r="AX176" s="732"/>
    </row>
    <row r="177" spans="1:51" ht="30" customHeight="1" x14ac:dyDescent="0.15">
      <c r="A177" s="714">
        <v>2</v>
      </c>
      <c r="B177" s="714">
        <v>1</v>
      </c>
      <c r="C177" s="715" t="s">
        <v>629</v>
      </c>
      <c r="D177" s="716"/>
      <c r="E177" s="716"/>
      <c r="F177" s="716"/>
      <c r="G177" s="716"/>
      <c r="H177" s="716"/>
      <c r="I177" s="716"/>
      <c r="J177" s="717">
        <v>1000020470007</v>
      </c>
      <c r="K177" s="718"/>
      <c r="L177" s="718"/>
      <c r="M177" s="718"/>
      <c r="N177" s="718"/>
      <c r="O177" s="718"/>
      <c r="P177" s="719" t="s">
        <v>630</v>
      </c>
      <c r="Q177" s="720"/>
      <c r="R177" s="720"/>
      <c r="S177" s="720"/>
      <c r="T177" s="720"/>
      <c r="U177" s="720"/>
      <c r="V177" s="720"/>
      <c r="W177" s="720"/>
      <c r="X177" s="721"/>
      <c r="Y177" s="722">
        <v>2003</v>
      </c>
      <c r="Z177" s="723"/>
      <c r="AA177" s="723"/>
      <c r="AB177" s="724"/>
      <c r="AC177" s="725" t="s">
        <v>639</v>
      </c>
      <c r="AD177" s="726"/>
      <c r="AE177" s="726"/>
      <c r="AF177" s="726"/>
      <c r="AG177" s="726"/>
      <c r="AH177" s="727" t="s">
        <v>607</v>
      </c>
      <c r="AI177" s="728"/>
      <c r="AJ177" s="728"/>
      <c r="AK177" s="728"/>
      <c r="AL177" s="729" t="s">
        <v>607</v>
      </c>
      <c r="AM177" s="730"/>
      <c r="AN177" s="730"/>
      <c r="AO177" s="731"/>
      <c r="AP177" s="732"/>
      <c r="AQ177" s="732"/>
      <c r="AR177" s="732"/>
      <c r="AS177" s="732"/>
      <c r="AT177" s="732"/>
      <c r="AU177" s="732"/>
      <c r="AV177" s="732"/>
      <c r="AW177" s="732"/>
      <c r="AX177" s="732"/>
      <c r="AY177">
        <f>COUNTA($C$177)</f>
        <v>1</v>
      </c>
    </row>
    <row r="178" spans="1:51" ht="30" customHeight="1" x14ac:dyDescent="0.15">
      <c r="A178" s="714">
        <v>3</v>
      </c>
      <c r="B178" s="714">
        <v>1</v>
      </c>
      <c r="C178" s="715" t="s">
        <v>629</v>
      </c>
      <c r="D178" s="716"/>
      <c r="E178" s="716"/>
      <c r="F178" s="716"/>
      <c r="G178" s="716"/>
      <c r="H178" s="716"/>
      <c r="I178" s="716"/>
      <c r="J178" s="717">
        <v>1000020470007</v>
      </c>
      <c r="K178" s="718"/>
      <c r="L178" s="718"/>
      <c r="M178" s="718"/>
      <c r="N178" s="718"/>
      <c r="O178" s="718"/>
      <c r="P178" s="733" t="s">
        <v>631</v>
      </c>
      <c r="Q178" s="734"/>
      <c r="R178" s="734"/>
      <c r="S178" s="734"/>
      <c r="T178" s="734"/>
      <c r="U178" s="734"/>
      <c r="V178" s="734"/>
      <c r="W178" s="734"/>
      <c r="X178" s="735"/>
      <c r="Y178" s="722">
        <v>1741</v>
      </c>
      <c r="Z178" s="723"/>
      <c r="AA178" s="723"/>
      <c r="AB178" s="724"/>
      <c r="AC178" s="725" t="s">
        <v>639</v>
      </c>
      <c r="AD178" s="726"/>
      <c r="AE178" s="726"/>
      <c r="AF178" s="726"/>
      <c r="AG178" s="726"/>
      <c r="AH178" s="727" t="s">
        <v>607</v>
      </c>
      <c r="AI178" s="728"/>
      <c r="AJ178" s="728"/>
      <c r="AK178" s="728"/>
      <c r="AL178" s="729" t="s">
        <v>607</v>
      </c>
      <c r="AM178" s="730"/>
      <c r="AN178" s="730"/>
      <c r="AO178" s="731"/>
      <c r="AP178" s="732"/>
      <c r="AQ178" s="732"/>
      <c r="AR178" s="732"/>
      <c r="AS178" s="732"/>
      <c r="AT178" s="732"/>
      <c r="AU178" s="732"/>
      <c r="AV178" s="732"/>
      <c r="AW178" s="732"/>
      <c r="AX178" s="732"/>
      <c r="AY178">
        <f>COUNTA($C$178)</f>
        <v>1</v>
      </c>
    </row>
    <row r="179" spans="1:51" ht="30" customHeight="1" x14ac:dyDescent="0.15">
      <c r="A179" s="714">
        <v>4</v>
      </c>
      <c r="B179" s="714">
        <v>1</v>
      </c>
      <c r="C179" s="715" t="s">
        <v>629</v>
      </c>
      <c r="D179" s="716"/>
      <c r="E179" s="716"/>
      <c r="F179" s="716"/>
      <c r="G179" s="716"/>
      <c r="H179" s="716"/>
      <c r="I179" s="716"/>
      <c r="J179" s="717">
        <v>1000020470007</v>
      </c>
      <c r="K179" s="718"/>
      <c r="L179" s="718"/>
      <c r="M179" s="718"/>
      <c r="N179" s="718"/>
      <c r="O179" s="718"/>
      <c r="P179" s="733" t="s">
        <v>632</v>
      </c>
      <c r="Q179" s="734"/>
      <c r="R179" s="734"/>
      <c r="S179" s="734"/>
      <c r="T179" s="734"/>
      <c r="U179" s="734"/>
      <c r="V179" s="734"/>
      <c r="W179" s="734"/>
      <c r="X179" s="735"/>
      <c r="Y179" s="722">
        <v>1508</v>
      </c>
      <c r="Z179" s="723"/>
      <c r="AA179" s="723"/>
      <c r="AB179" s="724"/>
      <c r="AC179" s="725" t="s">
        <v>639</v>
      </c>
      <c r="AD179" s="726"/>
      <c r="AE179" s="726"/>
      <c r="AF179" s="726"/>
      <c r="AG179" s="726"/>
      <c r="AH179" s="727" t="s">
        <v>607</v>
      </c>
      <c r="AI179" s="728"/>
      <c r="AJ179" s="728"/>
      <c r="AK179" s="728"/>
      <c r="AL179" s="729" t="s">
        <v>607</v>
      </c>
      <c r="AM179" s="730"/>
      <c r="AN179" s="730"/>
      <c r="AO179" s="731"/>
      <c r="AP179" s="732"/>
      <c r="AQ179" s="732"/>
      <c r="AR179" s="732"/>
      <c r="AS179" s="732"/>
      <c r="AT179" s="732"/>
      <c r="AU179" s="732"/>
      <c r="AV179" s="732"/>
      <c r="AW179" s="732"/>
      <c r="AX179" s="732"/>
      <c r="AY179">
        <f>COUNTA($C$179)</f>
        <v>1</v>
      </c>
    </row>
    <row r="180" spans="1:51" ht="30" customHeight="1" x14ac:dyDescent="0.15">
      <c r="A180" s="714">
        <v>5</v>
      </c>
      <c r="B180" s="714">
        <v>1</v>
      </c>
      <c r="C180" s="715" t="s">
        <v>629</v>
      </c>
      <c r="D180" s="716"/>
      <c r="E180" s="716"/>
      <c r="F180" s="716"/>
      <c r="G180" s="716"/>
      <c r="H180" s="716"/>
      <c r="I180" s="716"/>
      <c r="J180" s="717">
        <v>1000020470007</v>
      </c>
      <c r="K180" s="718"/>
      <c r="L180" s="718"/>
      <c r="M180" s="718"/>
      <c r="N180" s="718"/>
      <c r="O180" s="718"/>
      <c r="P180" s="719" t="s">
        <v>633</v>
      </c>
      <c r="Q180" s="720"/>
      <c r="R180" s="720"/>
      <c r="S180" s="720"/>
      <c r="T180" s="720"/>
      <c r="U180" s="720"/>
      <c r="V180" s="720"/>
      <c r="W180" s="720"/>
      <c r="X180" s="721"/>
      <c r="Y180" s="722">
        <v>1105</v>
      </c>
      <c r="Z180" s="723"/>
      <c r="AA180" s="723"/>
      <c r="AB180" s="724"/>
      <c r="AC180" s="725" t="s">
        <v>639</v>
      </c>
      <c r="AD180" s="726"/>
      <c r="AE180" s="726"/>
      <c r="AF180" s="726"/>
      <c r="AG180" s="726"/>
      <c r="AH180" s="727" t="s">
        <v>607</v>
      </c>
      <c r="AI180" s="728"/>
      <c r="AJ180" s="728"/>
      <c r="AK180" s="728"/>
      <c r="AL180" s="729" t="s">
        <v>607</v>
      </c>
      <c r="AM180" s="730"/>
      <c r="AN180" s="730"/>
      <c r="AO180" s="731"/>
      <c r="AP180" s="732"/>
      <c r="AQ180" s="732"/>
      <c r="AR180" s="732"/>
      <c r="AS180" s="732"/>
      <c r="AT180" s="732"/>
      <c r="AU180" s="732"/>
      <c r="AV180" s="732"/>
      <c r="AW180" s="732"/>
      <c r="AX180" s="732"/>
      <c r="AY180">
        <f>COUNTA($C$180)</f>
        <v>1</v>
      </c>
    </row>
    <row r="181" spans="1:51" ht="30" customHeight="1" x14ac:dyDescent="0.15">
      <c r="A181" s="714">
        <v>6</v>
      </c>
      <c r="B181" s="714">
        <v>1</v>
      </c>
      <c r="C181" s="715" t="s">
        <v>629</v>
      </c>
      <c r="D181" s="716"/>
      <c r="E181" s="716"/>
      <c r="F181" s="716"/>
      <c r="G181" s="716"/>
      <c r="H181" s="716"/>
      <c r="I181" s="716"/>
      <c r="J181" s="717">
        <v>1000020470007</v>
      </c>
      <c r="K181" s="718"/>
      <c r="L181" s="718"/>
      <c r="M181" s="718"/>
      <c r="N181" s="718"/>
      <c r="O181" s="718"/>
      <c r="P181" s="719" t="s">
        <v>634</v>
      </c>
      <c r="Q181" s="720"/>
      <c r="R181" s="720"/>
      <c r="S181" s="720"/>
      <c r="T181" s="720"/>
      <c r="U181" s="720"/>
      <c r="V181" s="720"/>
      <c r="W181" s="720"/>
      <c r="X181" s="721"/>
      <c r="Y181" s="722">
        <v>594</v>
      </c>
      <c r="Z181" s="723"/>
      <c r="AA181" s="723"/>
      <c r="AB181" s="724"/>
      <c r="AC181" s="725" t="s">
        <v>639</v>
      </c>
      <c r="AD181" s="726"/>
      <c r="AE181" s="726"/>
      <c r="AF181" s="726"/>
      <c r="AG181" s="726"/>
      <c r="AH181" s="727" t="s">
        <v>607</v>
      </c>
      <c r="AI181" s="728"/>
      <c r="AJ181" s="728"/>
      <c r="AK181" s="728"/>
      <c r="AL181" s="729" t="s">
        <v>607</v>
      </c>
      <c r="AM181" s="730"/>
      <c r="AN181" s="730"/>
      <c r="AO181" s="731"/>
      <c r="AP181" s="732"/>
      <c r="AQ181" s="732"/>
      <c r="AR181" s="732"/>
      <c r="AS181" s="732"/>
      <c r="AT181" s="732"/>
      <c r="AU181" s="732"/>
      <c r="AV181" s="732"/>
      <c r="AW181" s="732"/>
      <c r="AX181" s="732"/>
      <c r="AY181">
        <f>COUNTA($C$181)</f>
        <v>1</v>
      </c>
    </row>
    <row r="182" spans="1:51" ht="30" customHeight="1" x14ac:dyDescent="0.15">
      <c r="A182" s="714">
        <v>7</v>
      </c>
      <c r="B182" s="714">
        <v>1</v>
      </c>
      <c r="C182" s="715" t="s">
        <v>629</v>
      </c>
      <c r="D182" s="716"/>
      <c r="E182" s="716"/>
      <c r="F182" s="716"/>
      <c r="G182" s="716"/>
      <c r="H182" s="716"/>
      <c r="I182" s="716"/>
      <c r="J182" s="717">
        <v>1000020470007</v>
      </c>
      <c r="K182" s="718"/>
      <c r="L182" s="718"/>
      <c r="M182" s="718"/>
      <c r="N182" s="718"/>
      <c r="O182" s="718"/>
      <c r="P182" s="719" t="s">
        <v>635</v>
      </c>
      <c r="Q182" s="720"/>
      <c r="R182" s="720"/>
      <c r="S182" s="720"/>
      <c r="T182" s="720"/>
      <c r="U182" s="720"/>
      <c r="V182" s="720"/>
      <c r="W182" s="720"/>
      <c r="X182" s="721"/>
      <c r="Y182" s="722">
        <v>534</v>
      </c>
      <c r="Z182" s="723"/>
      <c r="AA182" s="723"/>
      <c r="AB182" s="724"/>
      <c r="AC182" s="725" t="s">
        <v>639</v>
      </c>
      <c r="AD182" s="726"/>
      <c r="AE182" s="726"/>
      <c r="AF182" s="726"/>
      <c r="AG182" s="726"/>
      <c r="AH182" s="727" t="s">
        <v>607</v>
      </c>
      <c r="AI182" s="728"/>
      <c r="AJ182" s="728"/>
      <c r="AK182" s="728"/>
      <c r="AL182" s="729" t="s">
        <v>607</v>
      </c>
      <c r="AM182" s="730"/>
      <c r="AN182" s="730"/>
      <c r="AO182" s="731"/>
      <c r="AP182" s="732"/>
      <c r="AQ182" s="732"/>
      <c r="AR182" s="732"/>
      <c r="AS182" s="732"/>
      <c r="AT182" s="732"/>
      <c r="AU182" s="732"/>
      <c r="AV182" s="732"/>
      <c r="AW182" s="732"/>
      <c r="AX182" s="732"/>
      <c r="AY182">
        <f>COUNTA($C$182)</f>
        <v>1</v>
      </c>
    </row>
    <row r="183" spans="1:51" ht="30" customHeight="1" x14ac:dyDescent="0.15">
      <c r="A183" s="714">
        <v>8</v>
      </c>
      <c r="B183" s="714">
        <v>1</v>
      </c>
      <c r="C183" s="715" t="s">
        <v>629</v>
      </c>
      <c r="D183" s="716"/>
      <c r="E183" s="716"/>
      <c r="F183" s="716"/>
      <c r="G183" s="716"/>
      <c r="H183" s="716"/>
      <c r="I183" s="716"/>
      <c r="J183" s="717">
        <v>1000020470007</v>
      </c>
      <c r="K183" s="718"/>
      <c r="L183" s="718"/>
      <c r="M183" s="718"/>
      <c r="N183" s="718"/>
      <c r="O183" s="718"/>
      <c r="P183" s="719" t="s">
        <v>636</v>
      </c>
      <c r="Q183" s="720"/>
      <c r="R183" s="720"/>
      <c r="S183" s="720"/>
      <c r="T183" s="720"/>
      <c r="U183" s="720"/>
      <c r="V183" s="720"/>
      <c r="W183" s="720"/>
      <c r="X183" s="721"/>
      <c r="Y183" s="722">
        <v>511</v>
      </c>
      <c r="Z183" s="723"/>
      <c r="AA183" s="723"/>
      <c r="AB183" s="724"/>
      <c r="AC183" s="725" t="s">
        <v>639</v>
      </c>
      <c r="AD183" s="726"/>
      <c r="AE183" s="726"/>
      <c r="AF183" s="726"/>
      <c r="AG183" s="726"/>
      <c r="AH183" s="727" t="s">
        <v>607</v>
      </c>
      <c r="AI183" s="728"/>
      <c r="AJ183" s="728"/>
      <c r="AK183" s="728"/>
      <c r="AL183" s="729" t="s">
        <v>607</v>
      </c>
      <c r="AM183" s="730"/>
      <c r="AN183" s="730"/>
      <c r="AO183" s="731"/>
      <c r="AP183" s="732"/>
      <c r="AQ183" s="732"/>
      <c r="AR183" s="732"/>
      <c r="AS183" s="732"/>
      <c r="AT183" s="732"/>
      <c r="AU183" s="732"/>
      <c r="AV183" s="732"/>
      <c r="AW183" s="732"/>
      <c r="AX183" s="732"/>
      <c r="AY183">
        <f>COUNTA($C$183)</f>
        <v>1</v>
      </c>
    </row>
    <row r="184" spans="1:51" ht="30" customHeight="1" x14ac:dyDescent="0.15">
      <c r="A184" s="714">
        <v>9</v>
      </c>
      <c r="B184" s="714">
        <v>1</v>
      </c>
      <c r="C184" s="715" t="s">
        <v>629</v>
      </c>
      <c r="D184" s="716"/>
      <c r="E184" s="716"/>
      <c r="F184" s="716"/>
      <c r="G184" s="716"/>
      <c r="H184" s="716"/>
      <c r="I184" s="716"/>
      <c r="J184" s="717">
        <v>1000020470007</v>
      </c>
      <c r="K184" s="718"/>
      <c r="L184" s="718"/>
      <c r="M184" s="718"/>
      <c r="N184" s="718"/>
      <c r="O184" s="718"/>
      <c r="P184" s="719" t="s">
        <v>637</v>
      </c>
      <c r="Q184" s="720"/>
      <c r="R184" s="720"/>
      <c r="S184" s="720"/>
      <c r="T184" s="720"/>
      <c r="U184" s="720"/>
      <c r="V184" s="720"/>
      <c r="W184" s="720"/>
      <c r="X184" s="721"/>
      <c r="Y184" s="722">
        <v>458</v>
      </c>
      <c r="Z184" s="723"/>
      <c r="AA184" s="723"/>
      <c r="AB184" s="724"/>
      <c r="AC184" s="725" t="s">
        <v>639</v>
      </c>
      <c r="AD184" s="726"/>
      <c r="AE184" s="726"/>
      <c r="AF184" s="726"/>
      <c r="AG184" s="726"/>
      <c r="AH184" s="727" t="s">
        <v>607</v>
      </c>
      <c r="AI184" s="728"/>
      <c r="AJ184" s="728"/>
      <c r="AK184" s="728"/>
      <c r="AL184" s="729" t="s">
        <v>607</v>
      </c>
      <c r="AM184" s="730"/>
      <c r="AN184" s="730"/>
      <c r="AO184" s="731"/>
      <c r="AP184" s="732"/>
      <c r="AQ184" s="732"/>
      <c r="AR184" s="732"/>
      <c r="AS184" s="732"/>
      <c r="AT184" s="732"/>
      <c r="AU184" s="732"/>
      <c r="AV184" s="732"/>
      <c r="AW184" s="732"/>
      <c r="AX184" s="732"/>
      <c r="AY184">
        <f>COUNTA($C$184)</f>
        <v>1</v>
      </c>
    </row>
    <row r="185" spans="1:51" ht="30" customHeight="1" x14ac:dyDescent="0.15">
      <c r="A185" s="714">
        <v>10</v>
      </c>
      <c r="B185" s="714">
        <v>1</v>
      </c>
      <c r="C185" s="715" t="s">
        <v>629</v>
      </c>
      <c r="D185" s="716"/>
      <c r="E185" s="716"/>
      <c r="F185" s="716"/>
      <c r="G185" s="716"/>
      <c r="H185" s="716"/>
      <c r="I185" s="716"/>
      <c r="J185" s="717">
        <v>1000020470007</v>
      </c>
      <c r="K185" s="718"/>
      <c r="L185" s="718"/>
      <c r="M185" s="718"/>
      <c r="N185" s="718"/>
      <c r="O185" s="718"/>
      <c r="P185" s="719" t="s">
        <v>638</v>
      </c>
      <c r="Q185" s="720"/>
      <c r="R185" s="720"/>
      <c r="S185" s="720"/>
      <c r="T185" s="720"/>
      <c r="U185" s="720"/>
      <c r="V185" s="720"/>
      <c r="W185" s="720"/>
      <c r="X185" s="721"/>
      <c r="Y185" s="722">
        <v>429</v>
      </c>
      <c r="Z185" s="723"/>
      <c r="AA185" s="723"/>
      <c r="AB185" s="724"/>
      <c r="AC185" s="725" t="s">
        <v>639</v>
      </c>
      <c r="AD185" s="726"/>
      <c r="AE185" s="726"/>
      <c r="AF185" s="726"/>
      <c r="AG185" s="726"/>
      <c r="AH185" s="727" t="s">
        <v>607</v>
      </c>
      <c r="AI185" s="728"/>
      <c r="AJ185" s="728"/>
      <c r="AK185" s="728"/>
      <c r="AL185" s="729" t="s">
        <v>607</v>
      </c>
      <c r="AM185" s="730"/>
      <c r="AN185" s="730"/>
      <c r="AO185" s="731"/>
      <c r="AP185" s="732"/>
      <c r="AQ185" s="732"/>
      <c r="AR185" s="732"/>
      <c r="AS185" s="732"/>
      <c r="AT185" s="732"/>
      <c r="AU185" s="732"/>
      <c r="AV185" s="732"/>
      <c r="AW185" s="732"/>
      <c r="AX185" s="732"/>
      <c r="AY185">
        <f>COUNTA($C$185)</f>
        <v>1</v>
      </c>
    </row>
    <row r="186" spans="1:51" ht="24.75" customHeight="1" x14ac:dyDescent="0.15">
      <c r="A186" s="51"/>
      <c r="B186" s="51"/>
      <c r="C186" s="51"/>
      <c r="D186" s="51"/>
      <c r="E186" s="51"/>
      <c r="F186" s="51"/>
      <c r="G186" s="51"/>
      <c r="H186" s="51"/>
      <c r="I186" s="51"/>
      <c r="J186" s="52"/>
      <c r="K186" s="52"/>
      <c r="L186" s="52"/>
      <c r="M186" s="52"/>
      <c r="N186" s="52"/>
      <c r="O186" s="52"/>
      <c r="P186" s="53"/>
      <c r="Q186" s="53"/>
      <c r="R186" s="53"/>
      <c r="S186" s="53"/>
      <c r="T186" s="53"/>
      <c r="U186" s="53"/>
      <c r="V186" s="53"/>
      <c r="W186" s="53"/>
      <c r="X186" s="53"/>
      <c r="Y186" s="54"/>
      <c r="Z186" s="54"/>
      <c r="AA186" s="54"/>
      <c r="AB186" s="54"/>
      <c r="AC186" s="54"/>
      <c r="AD186" s="54"/>
      <c r="AE186" s="54"/>
      <c r="AF186" s="54"/>
      <c r="AG186" s="54"/>
      <c r="AH186" s="54"/>
      <c r="AI186" s="54"/>
      <c r="AJ186" s="54"/>
      <c r="AK186" s="54"/>
      <c r="AL186" s="54"/>
      <c r="AM186" s="54"/>
      <c r="AN186" s="54"/>
      <c r="AO186" s="54"/>
      <c r="AP186" s="53"/>
      <c r="AQ186" s="53"/>
      <c r="AR186" s="53"/>
      <c r="AS186" s="53"/>
      <c r="AT186" s="53"/>
      <c r="AU186" s="53"/>
      <c r="AV186" s="53"/>
      <c r="AW186" s="53"/>
      <c r="AX186" s="53"/>
      <c r="AY186">
        <f>COUNTA($C$189)</f>
        <v>1</v>
      </c>
    </row>
    <row r="187" spans="1:51" ht="24.75" customHeight="1" x14ac:dyDescent="0.15">
      <c r="A187" s="51"/>
      <c r="B187" s="55" t="s">
        <v>164</v>
      </c>
      <c r="C187" s="51"/>
      <c r="D187" s="51"/>
      <c r="E187" s="51"/>
      <c r="F187" s="51"/>
      <c r="G187" s="51"/>
      <c r="H187" s="51"/>
      <c r="I187" s="51"/>
      <c r="J187" s="51"/>
      <c r="K187" s="51"/>
      <c r="L187" s="51"/>
      <c r="M187" s="51"/>
      <c r="N187" s="51"/>
      <c r="O187" s="51"/>
      <c r="P187" s="56"/>
      <c r="Q187" s="56"/>
      <c r="R187" s="56"/>
      <c r="S187" s="56"/>
      <c r="T187" s="56"/>
      <c r="U187" s="56"/>
      <c r="V187" s="56"/>
      <c r="W187" s="56"/>
      <c r="X187" s="56"/>
      <c r="Y187" s="57"/>
      <c r="Z187" s="57"/>
      <c r="AA187" s="57"/>
      <c r="AB187" s="57"/>
      <c r="AC187" s="57"/>
      <c r="AD187" s="57"/>
      <c r="AE187" s="57"/>
      <c r="AF187" s="57"/>
      <c r="AG187" s="57"/>
      <c r="AH187" s="57"/>
      <c r="AI187" s="57"/>
      <c r="AJ187" s="57"/>
      <c r="AK187" s="57"/>
      <c r="AL187" s="57"/>
      <c r="AM187" s="57"/>
      <c r="AN187" s="57"/>
      <c r="AO187" s="57"/>
      <c r="AP187" s="56"/>
      <c r="AQ187" s="56"/>
      <c r="AR187" s="56"/>
      <c r="AS187" s="56"/>
      <c r="AT187" s="56"/>
      <c r="AU187" s="56"/>
      <c r="AV187" s="56"/>
      <c r="AW187" s="56"/>
      <c r="AX187" s="56"/>
      <c r="AY187">
        <f>$AY$186</f>
        <v>1</v>
      </c>
    </row>
    <row r="188" spans="1:51" ht="59.25" customHeight="1" x14ac:dyDescent="0.15">
      <c r="A188" s="708"/>
      <c r="B188" s="708"/>
      <c r="C188" s="708" t="s">
        <v>24</v>
      </c>
      <c r="D188" s="708"/>
      <c r="E188" s="708"/>
      <c r="F188" s="708"/>
      <c r="G188" s="708"/>
      <c r="H188" s="708"/>
      <c r="I188" s="708"/>
      <c r="J188" s="709" t="s">
        <v>189</v>
      </c>
      <c r="K188" s="655"/>
      <c r="L188" s="655"/>
      <c r="M188" s="655"/>
      <c r="N188" s="655"/>
      <c r="O188" s="655"/>
      <c r="P188" s="465" t="s">
        <v>25</v>
      </c>
      <c r="Q188" s="465"/>
      <c r="R188" s="465"/>
      <c r="S188" s="465"/>
      <c r="T188" s="465"/>
      <c r="U188" s="465"/>
      <c r="V188" s="465"/>
      <c r="W188" s="465"/>
      <c r="X188" s="465"/>
      <c r="Y188" s="710" t="s">
        <v>188</v>
      </c>
      <c r="Z188" s="711"/>
      <c r="AA188" s="711"/>
      <c r="AB188" s="711"/>
      <c r="AC188" s="709" t="s">
        <v>216</v>
      </c>
      <c r="AD188" s="709"/>
      <c r="AE188" s="709"/>
      <c r="AF188" s="709"/>
      <c r="AG188" s="709"/>
      <c r="AH188" s="710" t="s">
        <v>231</v>
      </c>
      <c r="AI188" s="708"/>
      <c r="AJ188" s="708"/>
      <c r="AK188" s="708"/>
      <c r="AL188" s="708" t="s">
        <v>19</v>
      </c>
      <c r="AM188" s="708"/>
      <c r="AN188" s="708"/>
      <c r="AO188" s="712"/>
      <c r="AP188" s="713" t="s">
        <v>190</v>
      </c>
      <c r="AQ188" s="713"/>
      <c r="AR188" s="713"/>
      <c r="AS188" s="713"/>
      <c r="AT188" s="713"/>
      <c r="AU188" s="713"/>
      <c r="AV188" s="713"/>
      <c r="AW188" s="713"/>
      <c r="AX188" s="713"/>
      <c r="AY188">
        <f>$AY$186</f>
        <v>1</v>
      </c>
    </row>
    <row r="189" spans="1:51" ht="30" customHeight="1" x14ac:dyDescent="0.15">
      <c r="A189" s="714">
        <v>1</v>
      </c>
      <c r="B189" s="714">
        <v>1</v>
      </c>
      <c r="C189" s="715" t="s">
        <v>640</v>
      </c>
      <c r="D189" s="716"/>
      <c r="E189" s="716"/>
      <c r="F189" s="716"/>
      <c r="G189" s="716"/>
      <c r="H189" s="716"/>
      <c r="I189" s="716"/>
      <c r="J189" s="717" t="s">
        <v>664</v>
      </c>
      <c r="K189" s="718"/>
      <c r="L189" s="718"/>
      <c r="M189" s="718"/>
      <c r="N189" s="718"/>
      <c r="O189" s="718"/>
      <c r="P189" s="736" t="s">
        <v>646</v>
      </c>
      <c r="Q189" s="737"/>
      <c r="R189" s="737"/>
      <c r="S189" s="737"/>
      <c r="T189" s="737"/>
      <c r="U189" s="737"/>
      <c r="V189" s="737"/>
      <c r="W189" s="737"/>
      <c r="X189" s="737"/>
      <c r="Y189" s="722">
        <v>1783</v>
      </c>
      <c r="Z189" s="723"/>
      <c r="AA189" s="723"/>
      <c r="AB189" s="724"/>
      <c r="AC189" s="725" t="s">
        <v>639</v>
      </c>
      <c r="AD189" s="726"/>
      <c r="AE189" s="726"/>
      <c r="AF189" s="726"/>
      <c r="AG189" s="726"/>
      <c r="AH189" s="727" t="s">
        <v>607</v>
      </c>
      <c r="AI189" s="728"/>
      <c r="AJ189" s="728"/>
      <c r="AK189" s="728"/>
      <c r="AL189" s="729" t="s">
        <v>607</v>
      </c>
      <c r="AM189" s="730"/>
      <c r="AN189" s="730"/>
      <c r="AO189" s="731"/>
      <c r="AP189" s="732"/>
      <c r="AQ189" s="732"/>
      <c r="AR189" s="732"/>
      <c r="AS189" s="732"/>
      <c r="AT189" s="732"/>
      <c r="AU189" s="732"/>
      <c r="AV189" s="732"/>
      <c r="AW189" s="732"/>
      <c r="AX189" s="732"/>
      <c r="AY189">
        <f>$AY$186</f>
        <v>1</v>
      </c>
    </row>
    <row r="190" spans="1:51" ht="30" customHeight="1" x14ac:dyDescent="0.15">
      <c r="A190" s="714">
        <v>2</v>
      </c>
      <c r="B190" s="714">
        <v>1</v>
      </c>
      <c r="C190" s="715" t="s">
        <v>641</v>
      </c>
      <c r="D190" s="716"/>
      <c r="E190" s="716"/>
      <c r="F190" s="716"/>
      <c r="G190" s="716"/>
      <c r="H190" s="716"/>
      <c r="I190" s="716"/>
      <c r="J190" s="717" t="s">
        <v>665</v>
      </c>
      <c r="K190" s="718"/>
      <c r="L190" s="718"/>
      <c r="M190" s="718"/>
      <c r="N190" s="718"/>
      <c r="O190" s="718"/>
      <c r="P190" s="736" t="s">
        <v>647</v>
      </c>
      <c r="Q190" s="737"/>
      <c r="R190" s="737"/>
      <c r="S190" s="737"/>
      <c r="T190" s="737"/>
      <c r="U190" s="737"/>
      <c r="V190" s="737"/>
      <c r="W190" s="737"/>
      <c r="X190" s="737"/>
      <c r="Y190" s="722">
        <v>1021</v>
      </c>
      <c r="Z190" s="723"/>
      <c r="AA190" s="723"/>
      <c r="AB190" s="724"/>
      <c r="AC190" s="725" t="s">
        <v>639</v>
      </c>
      <c r="AD190" s="726"/>
      <c r="AE190" s="726"/>
      <c r="AF190" s="726"/>
      <c r="AG190" s="726"/>
      <c r="AH190" s="727" t="s">
        <v>607</v>
      </c>
      <c r="AI190" s="728"/>
      <c r="AJ190" s="728"/>
      <c r="AK190" s="728"/>
      <c r="AL190" s="729" t="s">
        <v>607</v>
      </c>
      <c r="AM190" s="730"/>
      <c r="AN190" s="730"/>
      <c r="AO190" s="731"/>
      <c r="AP190" s="732"/>
      <c r="AQ190" s="732"/>
      <c r="AR190" s="732"/>
      <c r="AS190" s="732"/>
      <c r="AT190" s="732"/>
      <c r="AU190" s="732"/>
      <c r="AV190" s="732"/>
      <c r="AW190" s="732"/>
      <c r="AX190" s="732"/>
      <c r="AY190">
        <f>COUNTA($C$190)</f>
        <v>1</v>
      </c>
    </row>
    <row r="191" spans="1:51" ht="30" customHeight="1" x14ac:dyDescent="0.15">
      <c r="A191" s="714">
        <v>3</v>
      </c>
      <c r="B191" s="714">
        <v>1</v>
      </c>
      <c r="C191" s="715" t="s">
        <v>642</v>
      </c>
      <c r="D191" s="716"/>
      <c r="E191" s="716"/>
      <c r="F191" s="716"/>
      <c r="G191" s="716"/>
      <c r="H191" s="716"/>
      <c r="I191" s="716"/>
      <c r="J191" s="717" t="s">
        <v>666</v>
      </c>
      <c r="K191" s="718"/>
      <c r="L191" s="718"/>
      <c r="M191" s="718"/>
      <c r="N191" s="718"/>
      <c r="O191" s="718"/>
      <c r="P191" s="736" t="s">
        <v>648</v>
      </c>
      <c r="Q191" s="737"/>
      <c r="R191" s="737"/>
      <c r="S191" s="737"/>
      <c r="T191" s="737"/>
      <c r="U191" s="737"/>
      <c r="V191" s="737"/>
      <c r="W191" s="737"/>
      <c r="X191" s="737"/>
      <c r="Y191" s="722">
        <v>725</v>
      </c>
      <c r="Z191" s="723"/>
      <c r="AA191" s="723"/>
      <c r="AB191" s="724"/>
      <c r="AC191" s="725" t="s">
        <v>639</v>
      </c>
      <c r="AD191" s="726"/>
      <c r="AE191" s="726"/>
      <c r="AF191" s="726"/>
      <c r="AG191" s="726"/>
      <c r="AH191" s="727" t="s">
        <v>607</v>
      </c>
      <c r="AI191" s="728"/>
      <c r="AJ191" s="728"/>
      <c r="AK191" s="728"/>
      <c r="AL191" s="729" t="s">
        <v>607</v>
      </c>
      <c r="AM191" s="730"/>
      <c r="AN191" s="730"/>
      <c r="AO191" s="731"/>
      <c r="AP191" s="732"/>
      <c r="AQ191" s="732"/>
      <c r="AR191" s="732"/>
      <c r="AS191" s="732"/>
      <c r="AT191" s="732"/>
      <c r="AU191" s="732"/>
      <c r="AV191" s="732"/>
      <c r="AW191" s="732"/>
      <c r="AX191" s="732"/>
      <c r="AY191">
        <f>COUNTA($C$191)</f>
        <v>1</v>
      </c>
    </row>
    <row r="192" spans="1:51" ht="30" customHeight="1" x14ac:dyDescent="0.15">
      <c r="A192" s="714">
        <v>4</v>
      </c>
      <c r="B192" s="714">
        <v>1</v>
      </c>
      <c r="C192" s="715" t="s">
        <v>643</v>
      </c>
      <c r="D192" s="716"/>
      <c r="E192" s="716"/>
      <c r="F192" s="716"/>
      <c r="G192" s="716"/>
      <c r="H192" s="716"/>
      <c r="I192" s="716"/>
      <c r="J192" s="717" t="s">
        <v>672</v>
      </c>
      <c r="K192" s="718"/>
      <c r="L192" s="718"/>
      <c r="M192" s="718"/>
      <c r="N192" s="718"/>
      <c r="O192" s="718"/>
      <c r="P192" s="737" t="s">
        <v>649</v>
      </c>
      <c r="Q192" s="737"/>
      <c r="R192" s="737"/>
      <c r="S192" s="737"/>
      <c r="T192" s="737"/>
      <c r="U192" s="737"/>
      <c r="V192" s="737"/>
      <c r="W192" s="737"/>
      <c r="X192" s="737"/>
      <c r="Y192" s="722">
        <v>533</v>
      </c>
      <c r="Z192" s="723"/>
      <c r="AA192" s="723"/>
      <c r="AB192" s="724"/>
      <c r="AC192" s="725" t="s">
        <v>639</v>
      </c>
      <c r="AD192" s="726"/>
      <c r="AE192" s="726"/>
      <c r="AF192" s="726"/>
      <c r="AG192" s="726"/>
      <c r="AH192" s="727" t="s">
        <v>607</v>
      </c>
      <c r="AI192" s="728"/>
      <c r="AJ192" s="728"/>
      <c r="AK192" s="728"/>
      <c r="AL192" s="729" t="s">
        <v>607</v>
      </c>
      <c r="AM192" s="730"/>
      <c r="AN192" s="730"/>
      <c r="AO192" s="731"/>
      <c r="AP192" s="732"/>
      <c r="AQ192" s="732"/>
      <c r="AR192" s="732"/>
      <c r="AS192" s="732"/>
      <c r="AT192" s="732"/>
      <c r="AU192" s="732"/>
      <c r="AV192" s="732"/>
      <c r="AW192" s="732"/>
      <c r="AX192" s="732"/>
      <c r="AY192">
        <f>COUNTA($C$192)</f>
        <v>1</v>
      </c>
    </row>
    <row r="193" spans="1:51" ht="30" customHeight="1" x14ac:dyDescent="0.15">
      <c r="A193" s="714">
        <v>5</v>
      </c>
      <c r="B193" s="714">
        <v>1</v>
      </c>
      <c r="C193" s="738" t="s">
        <v>644</v>
      </c>
      <c r="D193" s="739"/>
      <c r="E193" s="739"/>
      <c r="F193" s="739"/>
      <c r="G193" s="739"/>
      <c r="H193" s="739"/>
      <c r="I193" s="740"/>
      <c r="J193" s="741" t="s">
        <v>671</v>
      </c>
      <c r="K193" s="742"/>
      <c r="L193" s="742"/>
      <c r="M193" s="742"/>
      <c r="N193" s="742"/>
      <c r="O193" s="743"/>
      <c r="P193" s="719" t="s">
        <v>650</v>
      </c>
      <c r="Q193" s="720"/>
      <c r="R193" s="720"/>
      <c r="S193" s="720"/>
      <c r="T193" s="720"/>
      <c r="U193" s="720"/>
      <c r="V193" s="720"/>
      <c r="W193" s="720"/>
      <c r="X193" s="721"/>
      <c r="Y193" s="722">
        <v>495</v>
      </c>
      <c r="Z193" s="723"/>
      <c r="AA193" s="723"/>
      <c r="AB193" s="724"/>
      <c r="AC193" s="725" t="s">
        <v>639</v>
      </c>
      <c r="AD193" s="726"/>
      <c r="AE193" s="726"/>
      <c r="AF193" s="726"/>
      <c r="AG193" s="726"/>
      <c r="AH193" s="727" t="s">
        <v>607</v>
      </c>
      <c r="AI193" s="728"/>
      <c r="AJ193" s="728"/>
      <c r="AK193" s="728"/>
      <c r="AL193" s="729" t="s">
        <v>607</v>
      </c>
      <c r="AM193" s="730"/>
      <c r="AN193" s="730"/>
      <c r="AO193" s="731"/>
      <c r="AP193" s="732"/>
      <c r="AQ193" s="732"/>
      <c r="AR193" s="732"/>
      <c r="AS193" s="732"/>
      <c r="AT193" s="732"/>
      <c r="AU193" s="732"/>
      <c r="AV193" s="732"/>
      <c r="AW193" s="732"/>
      <c r="AX193" s="732"/>
      <c r="AY193">
        <f>COUNTA($C$193)</f>
        <v>1</v>
      </c>
    </row>
    <row r="194" spans="1:51" ht="30" customHeight="1" x14ac:dyDescent="0.15">
      <c r="A194" s="714">
        <v>6</v>
      </c>
      <c r="B194" s="714">
        <v>1</v>
      </c>
      <c r="C194" s="738" t="s">
        <v>645</v>
      </c>
      <c r="D194" s="739"/>
      <c r="E194" s="739"/>
      <c r="F194" s="739"/>
      <c r="G194" s="739"/>
      <c r="H194" s="739"/>
      <c r="I194" s="740"/>
      <c r="J194" s="741" t="s">
        <v>667</v>
      </c>
      <c r="K194" s="742"/>
      <c r="L194" s="742"/>
      <c r="M194" s="742"/>
      <c r="N194" s="742"/>
      <c r="O194" s="743"/>
      <c r="P194" s="719" t="s">
        <v>651</v>
      </c>
      <c r="Q194" s="720"/>
      <c r="R194" s="720"/>
      <c r="S194" s="720"/>
      <c r="T194" s="720"/>
      <c r="U194" s="720"/>
      <c r="V194" s="720"/>
      <c r="W194" s="720"/>
      <c r="X194" s="721"/>
      <c r="Y194" s="722">
        <v>440</v>
      </c>
      <c r="Z194" s="723"/>
      <c r="AA194" s="723"/>
      <c r="AB194" s="724"/>
      <c r="AC194" s="725" t="s">
        <v>639</v>
      </c>
      <c r="AD194" s="726"/>
      <c r="AE194" s="726"/>
      <c r="AF194" s="726"/>
      <c r="AG194" s="726"/>
      <c r="AH194" s="727" t="s">
        <v>607</v>
      </c>
      <c r="AI194" s="728"/>
      <c r="AJ194" s="728"/>
      <c r="AK194" s="728"/>
      <c r="AL194" s="729" t="s">
        <v>607</v>
      </c>
      <c r="AM194" s="730"/>
      <c r="AN194" s="730"/>
      <c r="AO194" s="731"/>
      <c r="AP194" s="732"/>
      <c r="AQ194" s="732"/>
      <c r="AR194" s="732"/>
      <c r="AS194" s="732"/>
      <c r="AT194" s="732"/>
      <c r="AU194" s="732"/>
      <c r="AV194" s="732"/>
      <c r="AW194" s="732"/>
      <c r="AX194" s="732"/>
      <c r="AY194">
        <f>COUNTA($C$194)</f>
        <v>1</v>
      </c>
    </row>
    <row r="195" spans="1:51" ht="30" customHeight="1" x14ac:dyDescent="0.15">
      <c r="A195" s="714">
        <v>7</v>
      </c>
      <c r="B195" s="714">
        <v>1</v>
      </c>
      <c r="C195" s="738" t="s">
        <v>640</v>
      </c>
      <c r="D195" s="739"/>
      <c r="E195" s="739"/>
      <c r="F195" s="739"/>
      <c r="G195" s="739"/>
      <c r="H195" s="739"/>
      <c r="I195" s="740"/>
      <c r="J195" s="741" t="s">
        <v>664</v>
      </c>
      <c r="K195" s="742"/>
      <c r="L195" s="742"/>
      <c r="M195" s="742"/>
      <c r="N195" s="742"/>
      <c r="O195" s="743"/>
      <c r="P195" s="719" t="s">
        <v>652</v>
      </c>
      <c r="Q195" s="720"/>
      <c r="R195" s="720"/>
      <c r="S195" s="720"/>
      <c r="T195" s="720"/>
      <c r="U195" s="720"/>
      <c r="V195" s="720"/>
      <c r="W195" s="720"/>
      <c r="X195" s="721"/>
      <c r="Y195" s="722">
        <v>363</v>
      </c>
      <c r="Z195" s="723"/>
      <c r="AA195" s="723"/>
      <c r="AB195" s="724"/>
      <c r="AC195" s="747" t="s">
        <v>639</v>
      </c>
      <c r="AD195" s="748"/>
      <c r="AE195" s="748"/>
      <c r="AF195" s="748"/>
      <c r="AG195" s="749"/>
      <c r="AH195" s="744" t="s">
        <v>607</v>
      </c>
      <c r="AI195" s="745"/>
      <c r="AJ195" s="745"/>
      <c r="AK195" s="746"/>
      <c r="AL195" s="729" t="s">
        <v>607</v>
      </c>
      <c r="AM195" s="730"/>
      <c r="AN195" s="730"/>
      <c r="AO195" s="731"/>
      <c r="AP195" s="732"/>
      <c r="AQ195" s="732"/>
      <c r="AR195" s="732"/>
      <c r="AS195" s="732"/>
      <c r="AT195" s="732"/>
      <c r="AU195" s="732"/>
      <c r="AV195" s="732"/>
      <c r="AW195" s="732"/>
      <c r="AX195" s="732"/>
      <c r="AY195">
        <f>COUNTA($C$195)</f>
        <v>1</v>
      </c>
    </row>
    <row r="196" spans="1:51" ht="30" customHeight="1" x14ac:dyDescent="0.15">
      <c r="A196" s="714">
        <v>8</v>
      </c>
      <c r="B196" s="714">
        <v>1</v>
      </c>
      <c r="C196" s="715" t="s">
        <v>655</v>
      </c>
      <c r="D196" s="716"/>
      <c r="E196" s="716"/>
      <c r="F196" s="716"/>
      <c r="G196" s="716"/>
      <c r="H196" s="716"/>
      <c r="I196" s="716"/>
      <c r="J196" s="717" t="s">
        <v>668</v>
      </c>
      <c r="K196" s="718"/>
      <c r="L196" s="718"/>
      <c r="M196" s="718"/>
      <c r="N196" s="718"/>
      <c r="O196" s="718"/>
      <c r="P196" s="737" t="s">
        <v>653</v>
      </c>
      <c r="Q196" s="737"/>
      <c r="R196" s="737"/>
      <c r="S196" s="737"/>
      <c r="T196" s="737"/>
      <c r="U196" s="737"/>
      <c r="V196" s="737"/>
      <c r="W196" s="737"/>
      <c r="X196" s="737"/>
      <c r="Y196" s="722">
        <v>352</v>
      </c>
      <c r="Z196" s="723"/>
      <c r="AA196" s="723"/>
      <c r="AB196" s="724"/>
      <c r="AC196" s="747" t="s">
        <v>639</v>
      </c>
      <c r="AD196" s="748"/>
      <c r="AE196" s="748"/>
      <c r="AF196" s="748"/>
      <c r="AG196" s="749"/>
      <c r="AH196" s="744" t="s">
        <v>607</v>
      </c>
      <c r="AI196" s="745"/>
      <c r="AJ196" s="745"/>
      <c r="AK196" s="746"/>
      <c r="AL196" s="729" t="s">
        <v>607</v>
      </c>
      <c r="AM196" s="730"/>
      <c r="AN196" s="730"/>
      <c r="AO196" s="731"/>
      <c r="AP196" s="732"/>
      <c r="AQ196" s="732"/>
      <c r="AR196" s="732"/>
      <c r="AS196" s="732"/>
      <c r="AT196" s="732"/>
      <c r="AU196" s="732"/>
      <c r="AV196" s="732"/>
      <c r="AW196" s="732"/>
      <c r="AX196" s="732"/>
      <c r="AY196">
        <f>COUNTA($C$196)</f>
        <v>1</v>
      </c>
    </row>
    <row r="197" spans="1:51" ht="30" customHeight="1" x14ac:dyDescent="0.15">
      <c r="A197" s="714">
        <v>9</v>
      </c>
      <c r="B197" s="714">
        <v>1</v>
      </c>
      <c r="C197" s="715" t="s">
        <v>656</v>
      </c>
      <c r="D197" s="716"/>
      <c r="E197" s="716"/>
      <c r="F197" s="716"/>
      <c r="G197" s="716"/>
      <c r="H197" s="716"/>
      <c r="I197" s="716"/>
      <c r="J197" s="717" t="s">
        <v>669</v>
      </c>
      <c r="K197" s="718"/>
      <c r="L197" s="718"/>
      <c r="M197" s="718"/>
      <c r="N197" s="718"/>
      <c r="O197" s="718"/>
      <c r="P197" s="737" t="s">
        <v>654</v>
      </c>
      <c r="Q197" s="737"/>
      <c r="R197" s="737"/>
      <c r="S197" s="737"/>
      <c r="T197" s="737"/>
      <c r="U197" s="737"/>
      <c r="V197" s="737"/>
      <c r="W197" s="737"/>
      <c r="X197" s="737"/>
      <c r="Y197" s="722">
        <v>263</v>
      </c>
      <c r="Z197" s="723"/>
      <c r="AA197" s="723"/>
      <c r="AB197" s="724"/>
      <c r="AC197" s="747" t="s">
        <v>639</v>
      </c>
      <c r="AD197" s="748"/>
      <c r="AE197" s="748"/>
      <c r="AF197" s="748"/>
      <c r="AG197" s="749"/>
      <c r="AH197" s="744" t="s">
        <v>607</v>
      </c>
      <c r="AI197" s="745"/>
      <c r="AJ197" s="745"/>
      <c r="AK197" s="746"/>
      <c r="AL197" s="729" t="s">
        <v>607</v>
      </c>
      <c r="AM197" s="730"/>
      <c r="AN197" s="730"/>
      <c r="AO197" s="731"/>
      <c r="AP197" s="732"/>
      <c r="AQ197" s="732"/>
      <c r="AR197" s="732"/>
      <c r="AS197" s="732"/>
      <c r="AT197" s="732"/>
      <c r="AU197" s="732"/>
      <c r="AV197" s="732"/>
      <c r="AW197" s="732"/>
      <c r="AX197" s="732"/>
      <c r="AY197">
        <f>COUNTA($C$197)</f>
        <v>1</v>
      </c>
    </row>
    <row r="198" spans="1:51" ht="30" customHeight="1" x14ac:dyDescent="0.15">
      <c r="A198" s="714">
        <v>10</v>
      </c>
      <c r="B198" s="714">
        <v>1</v>
      </c>
      <c r="C198" s="715" t="s">
        <v>662</v>
      </c>
      <c r="D198" s="716"/>
      <c r="E198" s="716"/>
      <c r="F198" s="716"/>
      <c r="G198" s="716"/>
      <c r="H198" s="716"/>
      <c r="I198" s="716"/>
      <c r="J198" s="717" t="s">
        <v>670</v>
      </c>
      <c r="K198" s="718"/>
      <c r="L198" s="718"/>
      <c r="M198" s="718"/>
      <c r="N198" s="718"/>
      <c r="O198" s="718"/>
      <c r="P198" s="736" t="s">
        <v>663</v>
      </c>
      <c r="Q198" s="737"/>
      <c r="R198" s="737"/>
      <c r="S198" s="737"/>
      <c r="T198" s="737"/>
      <c r="U198" s="737"/>
      <c r="V198" s="737"/>
      <c r="W198" s="737"/>
      <c r="X198" s="737"/>
      <c r="Y198" s="722">
        <v>221</v>
      </c>
      <c r="Z198" s="723"/>
      <c r="AA198" s="723"/>
      <c r="AB198" s="724"/>
      <c r="AC198" s="725" t="s">
        <v>639</v>
      </c>
      <c r="AD198" s="726"/>
      <c r="AE198" s="726"/>
      <c r="AF198" s="726"/>
      <c r="AG198" s="726"/>
      <c r="AH198" s="727" t="s">
        <v>607</v>
      </c>
      <c r="AI198" s="728"/>
      <c r="AJ198" s="728"/>
      <c r="AK198" s="728"/>
      <c r="AL198" s="729" t="s">
        <v>607</v>
      </c>
      <c r="AM198" s="730"/>
      <c r="AN198" s="730"/>
      <c r="AO198" s="731"/>
      <c r="AP198" s="732"/>
      <c r="AQ198" s="732"/>
      <c r="AR198" s="732"/>
      <c r="AS198" s="732"/>
      <c r="AT198" s="732"/>
      <c r="AU198" s="732"/>
      <c r="AV198" s="732"/>
      <c r="AW198" s="732"/>
      <c r="AX198" s="732"/>
      <c r="AY198">
        <f>COUNTA($C$198)</f>
        <v>1</v>
      </c>
    </row>
    <row r="199" spans="1:51" ht="24.75" customHeight="1" x14ac:dyDescent="0.15">
      <c r="A199" s="58"/>
      <c r="B199" s="58"/>
      <c r="C199" s="58"/>
      <c r="D199" s="58"/>
      <c r="E199" s="58"/>
      <c r="F199" s="58"/>
      <c r="G199" s="58"/>
      <c r="H199" s="58"/>
      <c r="I199" s="58"/>
      <c r="J199" s="58"/>
      <c r="K199" s="58"/>
      <c r="L199" s="58"/>
      <c r="M199" s="58"/>
      <c r="N199" s="58"/>
      <c r="O199" s="58"/>
      <c r="P199" s="59"/>
      <c r="Q199" s="59"/>
      <c r="R199" s="59"/>
      <c r="S199" s="59"/>
      <c r="T199" s="59"/>
      <c r="U199" s="59"/>
      <c r="V199" s="59"/>
      <c r="W199" s="59"/>
      <c r="X199" s="59"/>
      <c r="Y199" s="60"/>
      <c r="Z199" s="60"/>
      <c r="AA199" s="60"/>
      <c r="AB199" s="60"/>
      <c r="AC199" s="60"/>
      <c r="AD199" s="60"/>
      <c r="AE199" s="60"/>
      <c r="AF199" s="60"/>
      <c r="AG199" s="60"/>
      <c r="AH199" s="60"/>
      <c r="AI199" s="60"/>
      <c r="AJ199" s="60"/>
      <c r="AK199" s="60"/>
      <c r="AL199" s="60"/>
      <c r="AM199" s="60"/>
      <c r="AN199" s="60"/>
      <c r="AO199" s="60"/>
      <c r="AP199" s="59"/>
      <c r="AQ199" s="59"/>
      <c r="AR199" s="59"/>
      <c r="AS199" s="59"/>
      <c r="AT199" s="59"/>
      <c r="AU199" s="59"/>
      <c r="AV199" s="59"/>
      <c r="AW199" s="59"/>
      <c r="AX199" s="59"/>
      <c r="AY199">
        <f>COUNTA($C$202)</f>
        <v>1</v>
      </c>
    </row>
    <row r="200" spans="1:51" ht="24.75" customHeight="1" x14ac:dyDescent="0.15">
      <c r="A200" s="51"/>
      <c r="B200" s="55" t="s">
        <v>207</v>
      </c>
      <c r="C200" s="51"/>
      <c r="D200" s="51"/>
      <c r="E200" s="51"/>
      <c r="F200" s="51"/>
      <c r="G200" s="51"/>
      <c r="H200" s="51"/>
      <c r="I200" s="51"/>
      <c r="J200" s="51"/>
      <c r="K200" s="51"/>
      <c r="L200" s="51"/>
      <c r="M200" s="51"/>
      <c r="N200" s="51"/>
      <c r="O200" s="51"/>
      <c r="P200" s="56"/>
      <c r="Q200" s="56"/>
      <c r="R200" s="56"/>
      <c r="S200" s="56"/>
      <c r="T200" s="56"/>
      <c r="U200" s="56"/>
      <c r="V200" s="56"/>
      <c r="W200" s="56"/>
      <c r="X200" s="56"/>
      <c r="Y200" s="57"/>
      <c r="Z200" s="57"/>
      <c r="AA200" s="57"/>
      <c r="AB200" s="57"/>
      <c r="AC200" s="57"/>
      <c r="AD200" s="57"/>
      <c r="AE200" s="57"/>
      <c r="AF200" s="57"/>
      <c r="AG200" s="57"/>
      <c r="AH200" s="57"/>
      <c r="AI200" s="57"/>
      <c r="AJ200" s="57"/>
      <c r="AK200" s="57"/>
      <c r="AL200" s="57"/>
      <c r="AM200" s="57"/>
      <c r="AN200" s="57"/>
      <c r="AO200" s="57"/>
      <c r="AP200" s="56"/>
      <c r="AQ200" s="56"/>
      <c r="AR200" s="56"/>
      <c r="AS200" s="56"/>
      <c r="AT200" s="56"/>
      <c r="AU200" s="56"/>
      <c r="AV200" s="56"/>
      <c r="AW200" s="56"/>
      <c r="AX200" s="56"/>
      <c r="AY200">
        <f>$AY$199</f>
        <v>1</v>
      </c>
    </row>
    <row r="201" spans="1:51" ht="59.25" customHeight="1" x14ac:dyDescent="0.15">
      <c r="A201" s="708"/>
      <c r="B201" s="708"/>
      <c r="C201" s="708" t="s">
        <v>24</v>
      </c>
      <c r="D201" s="708"/>
      <c r="E201" s="708"/>
      <c r="F201" s="708"/>
      <c r="G201" s="708"/>
      <c r="H201" s="708"/>
      <c r="I201" s="708"/>
      <c r="J201" s="709" t="s">
        <v>189</v>
      </c>
      <c r="K201" s="655"/>
      <c r="L201" s="655"/>
      <c r="M201" s="655"/>
      <c r="N201" s="655"/>
      <c r="O201" s="655"/>
      <c r="P201" s="465" t="s">
        <v>25</v>
      </c>
      <c r="Q201" s="465"/>
      <c r="R201" s="465"/>
      <c r="S201" s="465"/>
      <c r="T201" s="465"/>
      <c r="U201" s="465"/>
      <c r="V201" s="465"/>
      <c r="W201" s="465"/>
      <c r="X201" s="465"/>
      <c r="Y201" s="710" t="s">
        <v>188</v>
      </c>
      <c r="Z201" s="711"/>
      <c r="AA201" s="711"/>
      <c r="AB201" s="711"/>
      <c r="AC201" s="709" t="s">
        <v>216</v>
      </c>
      <c r="AD201" s="709"/>
      <c r="AE201" s="709"/>
      <c r="AF201" s="709"/>
      <c r="AG201" s="709"/>
      <c r="AH201" s="710" t="s">
        <v>231</v>
      </c>
      <c r="AI201" s="708"/>
      <c r="AJ201" s="708"/>
      <c r="AK201" s="708"/>
      <c r="AL201" s="708" t="s">
        <v>19</v>
      </c>
      <c r="AM201" s="708"/>
      <c r="AN201" s="708"/>
      <c r="AO201" s="712"/>
      <c r="AP201" s="713" t="s">
        <v>190</v>
      </c>
      <c r="AQ201" s="713"/>
      <c r="AR201" s="713"/>
      <c r="AS201" s="713"/>
      <c r="AT201" s="713"/>
      <c r="AU201" s="713"/>
      <c r="AV201" s="713"/>
      <c r="AW201" s="713"/>
      <c r="AX201" s="713"/>
      <c r="AY201">
        <f>$AY$199</f>
        <v>1</v>
      </c>
    </row>
    <row r="202" spans="1:51" ht="30" customHeight="1" x14ac:dyDescent="0.15">
      <c r="A202" s="714">
        <v>1</v>
      </c>
      <c r="B202" s="714">
        <v>1</v>
      </c>
      <c r="C202" s="715" t="s">
        <v>683</v>
      </c>
      <c r="D202" s="716"/>
      <c r="E202" s="716"/>
      <c r="F202" s="716"/>
      <c r="G202" s="716"/>
      <c r="H202" s="716"/>
      <c r="I202" s="716"/>
      <c r="J202" s="717">
        <v>8000012130001</v>
      </c>
      <c r="K202" s="718"/>
      <c r="L202" s="718"/>
      <c r="M202" s="718"/>
      <c r="N202" s="718"/>
      <c r="O202" s="718"/>
      <c r="P202" s="736" t="s">
        <v>682</v>
      </c>
      <c r="Q202" s="737"/>
      <c r="R202" s="737"/>
      <c r="S202" s="737"/>
      <c r="T202" s="737"/>
      <c r="U202" s="737"/>
      <c r="V202" s="737"/>
      <c r="W202" s="737"/>
      <c r="X202" s="737"/>
      <c r="Y202" s="722">
        <v>1</v>
      </c>
      <c r="Z202" s="723"/>
      <c r="AA202" s="723"/>
      <c r="AB202" s="724"/>
      <c r="AC202" s="725" t="s">
        <v>639</v>
      </c>
      <c r="AD202" s="726"/>
      <c r="AE202" s="726"/>
      <c r="AF202" s="726"/>
      <c r="AG202" s="726"/>
      <c r="AH202" s="727" t="s">
        <v>585</v>
      </c>
      <c r="AI202" s="728"/>
      <c r="AJ202" s="728"/>
      <c r="AK202" s="728"/>
      <c r="AL202" s="729" t="s">
        <v>585</v>
      </c>
      <c r="AM202" s="730"/>
      <c r="AN202" s="730"/>
      <c r="AO202" s="731"/>
      <c r="AP202" s="732" t="s">
        <v>585</v>
      </c>
      <c r="AQ202" s="732"/>
      <c r="AR202" s="732"/>
      <c r="AS202" s="732"/>
      <c r="AT202" s="732"/>
      <c r="AU202" s="732"/>
      <c r="AV202" s="732"/>
      <c r="AW202" s="732"/>
      <c r="AX202" s="732"/>
      <c r="AY202">
        <f>$AY$199</f>
        <v>1</v>
      </c>
    </row>
    <row r="203" spans="1:51" ht="24.75" customHeight="1" x14ac:dyDescent="0.15">
      <c r="A203" s="58"/>
      <c r="B203" s="58"/>
      <c r="C203" s="58"/>
      <c r="D203" s="58"/>
      <c r="E203" s="58"/>
      <c r="F203" s="58"/>
      <c r="G203" s="58"/>
      <c r="H203" s="58"/>
      <c r="I203" s="58"/>
      <c r="J203" s="58"/>
      <c r="K203" s="58"/>
      <c r="L203" s="58"/>
      <c r="M203" s="58"/>
      <c r="N203" s="58"/>
      <c r="O203" s="58"/>
      <c r="P203" s="59"/>
      <c r="Q203" s="59"/>
      <c r="R203" s="59"/>
      <c r="S203" s="59"/>
      <c r="T203" s="59"/>
      <c r="U203" s="59"/>
      <c r="V203" s="59"/>
      <c r="W203" s="59"/>
      <c r="X203" s="59"/>
      <c r="Y203" s="60"/>
      <c r="Z203" s="60"/>
      <c r="AA203" s="60"/>
      <c r="AB203" s="60"/>
      <c r="AC203" s="60"/>
      <c r="AD203" s="60"/>
      <c r="AE203" s="60"/>
      <c r="AF203" s="60"/>
      <c r="AG203" s="60"/>
      <c r="AH203" s="60"/>
      <c r="AI203" s="60"/>
      <c r="AJ203" s="60"/>
      <c r="AK203" s="60"/>
      <c r="AL203" s="60"/>
      <c r="AM203" s="60"/>
      <c r="AN203" s="60"/>
      <c r="AO203" s="60"/>
      <c r="AP203" s="59"/>
      <c r="AQ203" s="59"/>
      <c r="AR203" s="59"/>
      <c r="AS203" s="59"/>
      <c r="AT203" s="59"/>
      <c r="AU203" s="59"/>
      <c r="AV203" s="59"/>
      <c r="AW203" s="59"/>
      <c r="AX203" s="59"/>
      <c r="AY203">
        <f>COUNTA($C$206)</f>
        <v>1</v>
      </c>
    </row>
    <row r="204" spans="1:51" ht="24.75" customHeight="1" x14ac:dyDescent="0.15">
      <c r="A204" s="51"/>
      <c r="B204" s="55" t="s">
        <v>165</v>
      </c>
      <c r="C204" s="51"/>
      <c r="D204" s="51"/>
      <c r="E204" s="51"/>
      <c r="F204" s="51"/>
      <c r="G204" s="51"/>
      <c r="H204" s="51"/>
      <c r="I204" s="51"/>
      <c r="J204" s="51"/>
      <c r="K204" s="51"/>
      <c r="L204" s="51"/>
      <c r="M204" s="51"/>
      <c r="N204" s="51"/>
      <c r="O204" s="51"/>
      <c r="P204" s="56"/>
      <c r="Q204" s="56"/>
      <c r="R204" s="56"/>
      <c r="S204" s="56"/>
      <c r="T204" s="56"/>
      <c r="U204" s="56"/>
      <c r="V204" s="56"/>
      <c r="W204" s="56"/>
      <c r="X204" s="56"/>
      <c r="Y204" s="57"/>
      <c r="Z204" s="57"/>
      <c r="AA204" s="57"/>
      <c r="AB204" s="57"/>
      <c r="AC204" s="57"/>
      <c r="AD204" s="57"/>
      <c r="AE204" s="57"/>
      <c r="AF204" s="57"/>
      <c r="AG204" s="57"/>
      <c r="AH204" s="57"/>
      <c r="AI204" s="57"/>
      <c r="AJ204" s="57"/>
      <c r="AK204" s="57"/>
      <c r="AL204" s="57"/>
      <c r="AM204" s="57"/>
      <c r="AN204" s="57"/>
      <c r="AO204" s="57"/>
      <c r="AP204" s="56"/>
      <c r="AQ204" s="56"/>
      <c r="AR204" s="56"/>
      <c r="AS204" s="56"/>
      <c r="AT204" s="56"/>
      <c r="AU204" s="56"/>
      <c r="AV204" s="56"/>
      <c r="AW204" s="56"/>
      <c r="AX204" s="56"/>
      <c r="AY204">
        <f>$AY$203</f>
        <v>1</v>
      </c>
    </row>
    <row r="205" spans="1:51" ht="59.25" customHeight="1" x14ac:dyDescent="0.15">
      <c r="A205" s="708"/>
      <c r="B205" s="708"/>
      <c r="C205" s="708" t="s">
        <v>24</v>
      </c>
      <c r="D205" s="708"/>
      <c r="E205" s="708"/>
      <c r="F205" s="708"/>
      <c r="G205" s="708"/>
      <c r="H205" s="708"/>
      <c r="I205" s="708"/>
      <c r="J205" s="709" t="s">
        <v>189</v>
      </c>
      <c r="K205" s="655"/>
      <c r="L205" s="655"/>
      <c r="M205" s="655"/>
      <c r="N205" s="655"/>
      <c r="O205" s="655"/>
      <c r="P205" s="465" t="s">
        <v>25</v>
      </c>
      <c r="Q205" s="465"/>
      <c r="R205" s="465"/>
      <c r="S205" s="465"/>
      <c r="T205" s="465"/>
      <c r="U205" s="465"/>
      <c r="V205" s="465"/>
      <c r="W205" s="465"/>
      <c r="X205" s="465"/>
      <c r="Y205" s="710" t="s">
        <v>188</v>
      </c>
      <c r="Z205" s="711"/>
      <c r="AA205" s="711"/>
      <c r="AB205" s="711"/>
      <c r="AC205" s="709" t="s">
        <v>216</v>
      </c>
      <c r="AD205" s="709"/>
      <c r="AE205" s="709"/>
      <c r="AF205" s="709"/>
      <c r="AG205" s="709"/>
      <c r="AH205" s="710" t="s">
        <v>231</v>
      </c>
      <c r="AI205" s="708"/>
      <c r="AJ205" s="708"/>
      <c r="AK205" s="708"/>
      <c r="AL205" s="708" t="s">
        <v>19</v>
      </c>
      <c r="AM205" s="708"/>
      <c r="AN205" s="708"/>
      <c r="AO205" s="712"/>
      <c r="AP205" s="713" t="s">
        <v>190</v>
      </c>
      <c r="AQ205" s="713"/>
      <c r="AR205" s="713"/>
      <c r="AS205" s="713"/>
      <c r="AT205" s="713"/>
      <c r="AU205" s="713"/>
      <c r="AV205" s="713"/>
      <c r="AW205" s="713"/>
      <c r="AX205" s="713"/>
      <c r="AY205">
        <f>$AY$203</f>
        <v>1</v>
      </c>
    </row>
    <row r="206" spans="1:51" ht="30" customHeight="1" x14ac:dyDescent="0.15">
      <c r="A206" s="714">
        <v>1</v>
      </c>
      <c r="B206" s="714">
        <v>1</v>
      </c>
      <c r="C206" s="715" t="s">
        <v>684</v>
      </c>
      <c r="D206" s="716"/>
      <c r="E206" s="716"/>
      <c r="F206" s="716"/>
      <c r="G206" s="716"/>
      <c r="H206" s="716"/>
      <c r="I206" s="716"/>
      <c r="J206" s="717">
        <v>7000012060001</v>
      </c>
      <c r="K206" s="718"/>
      <c r="L206" s="718"/>
      <c r="M206" s="718"/>
      <c r="N206" s="718"/>
      <c r="O206" s="718"/>
      <c r="P206" s="736" t="s">
        <v>682</v>
      </c>
      <c r="Q206" s="737"/>
      <c r="R206" s="737"/>
      <c r="S206" s="737"/>
      <c r="T206" s="737"/>
      <c r="U206" s="737"/>
      <c r="V206" s="737"/>
      <c r="W206" s="737"/>
      <c r="X206" s="737"/>
      <c r="Y206" s="722">
        <v>3309</v>
      </c>
      <c r="Z206" s="723"/>
      <c r="AA206" s="723"/>
      <c r="AB206" s="724"/>
      <c r="AC206" s="725" t="s">
        <v>639</v>
      </c>
      <c r="AD206" s="726"/>
      <c r="AE206" s="726"/>
      <c r="AF206" s="726"/>
      <c r="AG206" s="726"/>
      <c r="AH206" s="727" t="s">
        <v>585</v>
      </c>
      <c r="AI206" s="728"/>
      <c r="AJ206" s="728"/>
      <c r="AK206" s="728"/>
      <c r="AL206" s="729" t="s">
        <v>585</v>
      </c>
      <c r="AM206" s="730"/>
      <c r="AN206" s="730"/>
      <c r="AO206" s="731"/>
      <c r="AP206" s="732" t="s">
        <v>585</v>
      </c>
      <c r="AQ206" s="732"/>
      <c r="AR206" s="732"/>
      <c r="AS206" s="732"/>
      <c r="AT206" s="732"/>
      <c r="AU206" s="732"/>
      <c r="AV206" s="732"/>
      <c r="AW206" s="732"/>
      <c r="AX206" s="732"/>
      <c r="AY206">
        <f>$AY$203</f>
        <v>1</v>
      </c>
    </row>
    <row r="207" spans="1:51" ht="24.75" customHeight="1" x14ac:dyDescent="0.15">
      <c r="A207" s="58"/>
      <c r="B207" s="58"/>
      <c r="C207" s="58"/>
      <c r="D207" s="58"/>
      <c r="E207" s="58"/>
      <c r="F207" s="58"/>
      <c r="G207" s="58"/>
      <c r="H207" s="58"/>
      <c r="I207" s="58"/>
      <c r="J207" s="58"/>
      <c r="K207" s="58"/>
      <c r="L207" s="58"/>
      <c r="M207" s="58"/>
      <c r="N207" s="58"/>
      <c r="O207" s="58"/>
      <c r="P207" s="59"/>
      <c r="Q207" s="59"/>
      <c r="R207" s="59"/>
      <c r="S207" s="59"/>
      <c r="T207" s="59"/>
      <c r="U207" s="59"/>
      <c r="V207" s="59"/>
      <c r="W207" s="59"/>
      <c r="X207" s="59"/>
      <c r="Y207" s="60"/>
      <c r="Z207" s="60"/>
      <c r="AA207" s="60"/>
      <c r="AB207" s="60"/>
      <c r="AC207" s="60"/>
      <c r="AD207" s="60"/>
      <c r="AE207" s="60"/>
      <c r="AF207" s="60"/>
      <c r="AG207" s="60"/>
      <c r="AH207" s="60"/>
      <c r="AI207" s="60"/>
      <c r="AJ207" s="60"/>
      <c r="AK207" s="60"/>
      <c r="AL207" s="60"/>
      <c r="AM207" s="60"/>
      <c r="AN207" s="60"/>
      <c r="AO207" s="60"/>
      <c r="AP207" s="59"/>
      <c r="AQ207" s="59"/>
      <c r="AR207" s="59"/>
      <c r="AS207" s="59"/>
      <c r="AT207" s="59"/>
      <c r="AU207" s="59"/>
      <c r="AV207" s="59"/>
      <c r="AW207" s="59"/>
      <c r="AX207" s="59"/>
      <c r="AY207">
        <f>COUNTA($C$210)</f>
        <v>1</v>
      </c>
    </row>
    <row r="208" spans="1:51" ht="24.75" customHeight="1" x14ac:dyDescent="0.15">
      <c r="A208" s="51"/>
      <c r="B208" s="55" t="s">
        <v>166</v>
      </c>
      <c r="C208" s="51"/>
      <c r="D208" s="51"/>
      <c r="E208" s="51"/>
      <c r="F208" s="51"/>
      <c r="G208" s="51"/>
      <c r="H208" s="51"/>
      <c r="I208" s="51"/>
      <c r="J208" s="51"/>
      <c r="K208" s="51"/>
      <c r="L208" s="51"/>
      <c r="M208" s="51"/>
      <c r="N208" s="51"/>
      <c r="O208" s="51"/>
      <c r="P208" s="56"/>
      <c r="Q208" s="56"/>
      <c r="R208" s="56"/>
      <c r="S208" s="56"/>
      <c r="T208" s="56"/>
      <c r="U208" s="56"/>
      <c r="V208" s="56"/>
      <c r="W208" s="56"/>
      <c r="X208" s="56"/>
      <c r="Y208" s="57"/>
      <c r="Z208" s="57"/>
      <c r="AA208" s="57"/>
      <c r="AB208" s="57"/>
      <c r="AC208" s="57"/>
      <c r="AD208" s="57"/>
      <c r="AE208" s="57"/>
      <c r="AF208" s="57"/>
      <c r="AG208" s="57"/>
      <c r="AH208" s="57"/>
      <c r="AI208" s="57"/>
      <c r="AJ208" s="57"/>
      <c r="AK208" s="57"/>
      <c r="AL208" s="57"/>
      <c r="AM208" s="57"/>
      <c r="AN208" s="57"/>
      <c r="AO208" s="57"/>
      <c r="AP208" s="56"/>
      <c r="AQ208" s="56"/>
      <c r="AR208" s="56"/>
      <c r="AS208" s="56"/>
      <c r="AT208" s="56"/>
      <c r="AU208" s="56"/>
      <c r="AV208" s="56"/>
      <c r="AW208" s="56"/>
      <c r="AX208" s="56"/>
      <c r="AY208">
        <f>$AY$207</f>
        <v>1</v>
      </c>
    </row>
    <row r="209" spans="1:51" ht="59.25" customHeight="1" x14ac:dyDescent="0.15">
      <c r="A209" s="708"/>
      <c r="B209" s="708"/>
      <c r="C209" s="708" t="s">
        <v>24</v>
      </c>
      <c r="D209" s="708"/>
      <c r="E209" s="708"/>
      <c r="F209" s="708"/>
      <c r="G209" s="708"/>
      <c r="H209" s="708"/>
      <c r="I209" s="708"/>
      <c r="J209" s="709" t="s">
        <v>189</v>
      </c>
      <c r="K209" s="655"/>
      <c r="L209" s="655"/>
      <c r="M209" s="655"/>
      <c r="N209" s="655"/>
      <c r="O209" s="655"/>
      <c r="P209" s="465" t="s">
        <v>25</v>
      </c>
      <c r="Q209" s="465"/>
      <c r="R209" s="465"/>
      <c r="S209" s="465"/>
      <c r="T209" s="465"/>
      <c r="U209" s="465"/>
      <c r="V209" s="465"/>
      <c r="W209" s="465"/>
      <c r="X209" s="465"/>
      <c r="Y209" s="710" t="s">
        <v>188</v>
      </c>
      <c r="Z209" s="711"/>
      <c r="AA209" s="711"/>
      <c r="AB209" s="711"/>
      <c r="AC209" s="709" t="s">
        <v>216</v>
      </c>
      <c r="AD209" s="709"/>
      <c r="AE209" s="709"/>
      <c r="AF209" s="709"/>
      <c r="AG209" s="709"/>
      <c r="AH209" s="710" t="s">
        <v>231</v>
      </c>
      <c r="AI209" s="708"/>
      <c r="AJ209" s="708"/>
      <c r="AK209" s="708"/>
      <c r="AL209" s="708" t="s">
        <v>19</v>
      </c>
      <c r="AM209" s="708"/>
      <c r="AN209" s="708"/>
      <c r="AO209" s="712"/>
      <c r="AP209" s="713" t="s">
        <v>190</v>
      </c>
      <c r="AQ209" s="713"/>
      <c r="AR209" s="713"/>
      <c r="AS209" s="713"/>
      <c r="AT209" s="713"/>
      <c r="AU209" s="713"/>
      <c r="AV209" s="713"/>
      <c r="AW209" s="713"/>
      <c r="AX209" s="713"/>
      <c r="AY209">
        <f>$AY$207</f>
        <v>1</v>
      </c>
    </row>
    <row r="210" spans="1:51" ht="30" customHeight="1" x14ac:dyDescent="0.15">
      <c r="A210" s="714">
        <v>1</v>
      </c>
      <c r="B210" s="714">
        <v>1</v>
      </c>
      <c r="C210" s="715" t="s">
        <v>685</v>
      </c>
      <c r="D210" s="716"/>
      <c r="E210" s="716"/>
      <c r="F210" s="716"/>
      <c r="G210" s="716"/>
      <c r="H210" s="716"/>
      <c r="I210" s="716"/>
      <c r="J210" s="717">
        <v>6000012070001</v>
      </c>
      <c r="K210" s="718"/>
      <c r="L210" s="718"/>
      <c r="M210" s="718"/>
      <c r="N210" s="718"/>
      <c r="O210" s="718"/>
      <c r="P210" s="736" t="s">
        <v>682</v>
      </c>
      <c r="Q210" s="737"/>
      <c r="R210" s="737"/>
      <c r="S210" s="737"/>
      <c r="T210" s="737"/>
      <c r="U210" s="737"/>
      <c r="V210" s="737"/>
      <c r="W210" s="737"/>
      <c r="X210" s="737"/>
      <c r="Y210" s="722">
        <v>8036</v>
      </c>
      <c r="Z210" s="723"/>
      <c r="AA210" s="723"/>
      <c r="AB210" s="724"/>
      <c r="AC210" s="725" t="s">
        <v>639</v>
      </c>
      <c r="AD210" s="726"/>
      <c r="AE210" s="726"/>
      <c r="AF210" s="726"/>
      <c r="AG210" s="726"/>
      <c r="AH210" s="727" t="s">
        <v>585</v>
      </c>
      <c r="AI210" s="728"/>
      <c r="AJ210" s="728"/>
      <c r="AK210" s="728"/>
      <c r="AL210" s="729" t="s">
        <v>585</v>
      </c>
      <c r="AM210" s="730"/>
      <c r="AN210" s="730"/>
      <c r="AO210" s="731"/>
      <c r="AP210" s="732" t="s">
        <v>585</v>
      </c>
      <c r="AQ210" s="732"/>
      <c r="AR210" s="732"/>
      <c r="AS210" s="732"/>
      <c r="AT210" s="732"/>
      <c r="AU210" s="732"/>
      <c r="AV210" s="732"/>
      <c r="AW210" s="732"/>
      <c r="AX210" s="732"/>
      <c r="AY210">
        <f>$AY$207</f>
        <v>1</v>
      </c>
    </row>
    <row r="211" spans="1:51" ht="24.75" customHeight="1" x14ac:dyDescent="0.15">
      <c r="A211" s="58"/>
      <c r="B211" s="58"/>
      <c r="C211" s="58"/>
      <c r="D211" s="58"/>
      <c r="E211" s="58"/>
      <c r="F211" s="58"/>
      <c r="G211" s="58"/>
      <c r="H211" s="58"/>
      <c r="I211" s="58"/>
      <c r="J211" s="58"/>
      <c r="K211" s="58"/>
      <c r="L211" s="58"/>
      <c r="M211" s="58"/>
      <c r="N211" s="58"/>
      <c r="O211" s="58"/>
      <c r="P211" s="59"/>
      <c r="Q211" s="59"/>
      <c r="R211" s="59"/>
      <c r="S211" s="59"/>
      <c r="T211" s="59"/>
      <c r="U211" s="59"/>
      <c r="V211" s="59"/>
      <c r="W211" s="59"/>
      <c r="X211" s="59"/>
      <c r="Y211" s="60"/>
      <c r="Z211" s="60"/>
      <c r="AA211" s="60"/>
      <c r="AB211" s="60"/>
      <c r="AC211" s="60"/>
      <c r="AD211" s="60"/>
      <c r="AE211" s="60"/>
      <c r="AF211" s="60"/>
      <c r="AG211" s="60"/>
      <c r="AH211" s="60"/>
      <c r="AI211" s="60"/>
      <c r="AJ211" s="60"/>
      <c r="AK211" s="60"/>
      <c r="AL211" s="60"/>
      <c r="AM211" s="60"/>
      <c r="AN211" s="60"/>
      <c r="AO211" s="60"/>
      <c r="AP211" s="59"/>
      <c r="AQ211" s="59"/>
      <c r="AR211" s="59"/>
      <c r="AS211" s="59"/>
      <c r="AT211" s="59"/>
      <c r="AU211" s="59"/>
      <c r="AV211" s="59"/>
      <c r="AW211" s="59"/>
      <c r="AX211" s="59"/>
      <c r="AY211">
        <f>COUNTA($C$214)</f>
        <v>1</v>
      </c>
    </row>
    <row r="212" spans="1:51" ht="24.75" customHeight="1" x14ac:dyDescent="0.15">
      <c r="A212" s="51"/>
      <c r="B212" s="55" t="s">
        <v>167</v>
      </c>
      <c r="C212" s="51"/>
      <c r="D212" s="51"/>
      <c r="E212" s="51"/>
      <c r="F212" s="51"/>
      <c r="G212" s="51"/>
      <c r="H212" s="51"/>
      <c r="I212" s="51"/>
      <c r="J212" s="51"/>
      <c r="K212" s="51"/>
      <c r="L212" s="51"/>
      <c r="M212" s="51"/>
      <c r="N212" s="51"/>
      <c r="O212" s="51"/>
      <c r="P212" s="56"/>
      <c r="Q212" s="56"/>
      <c r="R212" s="56"/>
      <c r="S212" s="56"/>
      <c r="T212" s="56"/>
      <c r="U212" s="56"/>
      <c r="V212" s="56"/>
      <c r="W212" s="56"/>
      <c r="X212" s="56"/>
      <c r="Y212" s="57"/>
      <c r="Z212" s="57"/>
      <c r="AA212" s="57"/>
      <c r="AB212" s="57"/>
      <c r="AC212" s="57"/>
      <c r="AD212" s="57"/>
      <c r="AE212" s="57"/>
      <c r="AF212" s="57"/>
      <c r="AG212" s="57"/>
      <c r="AH212" s="57"/>
      <c r="AI212" s="57"/>
      <c r="AJ212" s="57"/>
      <c r="AK212" s="57"/>
      <c r="AL212" s="57"/>
      <c r="AM212" s="57"/>
      <c r="AN212" s="57"/>
      <c r="AO212" s="57"/>
      <c r="AP212" s="56"/>
      <c r="AQ212" s="56"/>
      <c r="AR212" s="56"/>
      <c r="AS212" s="56"/>
      <c r="AT212" s="56"/>
      <c r="AU212" s="56"/>
      <c r="AV212" s="56"/>
      <c r="AW212" s="56"/>
      <c r="AX212" s="56"/>
      <c r="AY212">
        <f>$AY$211</f>
        <v>1</v>
      </c>
    </row>
    <row r="213" spans="1:51" ht="59.25" customHeight="1" x14ac:dyDescent="0.15">
      <c r="A213" s="708"/>
      <c r="B213" s="708"/>
      <c r="C213" s="708" t="s">
        <v>24</v>
      </c>
      <c r="D213" s="708"/>
      <c r="E213" s="708"/>
      <c r="F213" s="708"/>
      <c r="G213" s="708"/>
      <c r="H213" s="708"/>
      <c r="I213" s="708"/>
      <c r="J213" s="709" t="s">
        <v>189</v>
      </c>
      <c r="K213" s="655"/>
      <c r="L213" s="655"/>
      <c r="M213" s="655"/>
      <c r="N213" s="655"/>
      <c r="O213" s="655"/>
      <c r="P213" s="465" t="s">
        <v>25</v>
      </c>
      <c r="Q213" s="465"/>
      <c r="R213" s="465"/>
      <c r="S213" s="465"/>
      <c r="T213" s="465"/>
      <c r="U213" s="465"/>
      <c r="V213" s="465"/>
      <c r="W213" s="465"/>
      <c r="X213" s="465"/>
      <c r="Y213" s="710" t="s">
        <v>188</v>
      </c>
      <c r="Z213" s="711"/>
      <c r="AA213" s="711"/>
      <c r="AB213" s="711"/>
      <c r="AC213" s="709" t="s">
        <v>216</v>
      </c>
      <c r="AD213" s="709"/>
      <c r="AE213" s="709"/>
      <c r="AF213" s="709"/>
      <c r="AG213" s="709"/>
      <c r="AH213" s="710" t="s">
        <v>231</v>
      </c>
      <c r="AI213" s="708"/>
      <c r="AJ213" s="708"/>
      <c r="AK213" s="708"/>
      <c r="AL213" s="708" t="s">
        <v>19</v>
      </c>
      <c r="AM213" s="708"/>
      <c r="AN213" s="708"/>
      <c r="AO213" s="712"/>
      <c r="AP213" s="713" t="s">
        <v>190</v>
      </c>
      <c r="AQ213" s="713"/>
      <c r="AR213" s="713"/>
      <c r="AS213" s="713"/>
      <c r="AT213" s="713"/>
      <c r="AU213" s="713"/>
      <c r="AV213" s="713"/>
      <c r="AW213" s="713"/>
      <c r="AX213" s="713"/>
      <c r="AY213">
        <f>$AY$211</f>
        <v>1</v>
      </c>
    </row>
    <row r="214" spans="1:51" ht="30" customHeight="1" x14ac:dyDescent="0.15">
      <c r="A214" s="714">
        <v>1</v>
      </c>
      <c r="B214" s="714">
        <v>1</v>
      </c>
      <c r="C214" s="715" t="s">
        <v>686</v>
      </c>
      <c r="D214" s="716"/>
      <c r="E214" s="716"/>
      <c r="F214" s="716"/>
      <c r="G214" s="716"/>
      <c r="H214" s="716"/>
      <c r="I214" s="716"/>
      <c r="J214" s="717">
        <v>5000012080001</v>
      </c>
      <c r="K214" s="718"/>
      <c r="L214" s="718"/>
      <c r="M214" s="718"/>
      <c r="N214" s="718"/>
      <c r="O214" s="718"/>
      <c r="P214" s="736" t="s">
        <v>682</v>
      </c>
      <c r="Q214" s="737"/>
      <c r="R214" s="737"/>
      <c r="S214" s="737"/>
      <c r="T214" s="737"/>
      <c r="U214" s="737"/>
      <c r="V214" s="737"/>
      <c r="W214" s="737"/>
      <c r="X214" s="737"/>
      <c r="Y214" s="722">
        <v>8698</v>
      </c>
      <c r="Z214" s="723"/>
      <c r="AA214" s="723"/>
      <c r="AB214" s="724"/>
      <c r="AC214" s="725" t="s">
        <v>639</v>
      </c>
      <c r="AD214" s="726"/>
      <c r="AE214" s="726"/>
      <c r="AF214" s="726"/>
      <c r="AG214" s="726"/>
      <c r="AH214" s="727" t="s">
        <v>585</v>
      </c>
      <c r="AI214" s="728"/>
      <c r="AJ214" s="728"/>
      <c r="AK214" s="728"/>
      <c r="AL214" s="729" t="s">
        <v>585</v>
      </c>
      <c r="AM214" s="730"/>
      <c r="AN214" s="730"/>
      <c r="AO214" s="731"/>
      <c r="AP214" s="732" t="s">
        <v>585</v>
      </c>
      <c r="AQ214" s="732"/>
      <c r="AR214" s="732"/>
      <c r="AS214" s="732"/>
      <c r="AT214" s="732"/>
      <c r="AU214" s="732"/>
      <c r="AV214" s="732"/>
      <c r="AW214" s="732"/>
      <c r="AX214" s="732"/>
      <c r="AY214">
        <f>$AY$211</f>
        <v>1</v>
      </c>
    </row>
    <row r="215" spans="1:51" ht="24.75" customHeight="1" x14ac:dyDescent="0.15">
      <c r="A215" s="58"/>
      <c r="B215" s="58"/>
      <c r="C215" s="58"/>
      <c r="D215" s="58"/>
      <c r="E215" s="58"/>
      <c r="F215" s="58"/>
      <c r="G215" s="58"/>
      <c r="H215" s="58"/>
      <c r="I215" s="58"/>
      <c r="J215" s="58"/>
      <c r="K215" s="58"/>
      <c r="L215" s="58"/>
      <c r="M215" s="58"/>
      <c r="N215" s="58"/>
      <c r="O215" s="58"/>
      <c r="P215" s="59"/>
      <c r="Q215" s="59"/>
      <c r="R215" s="59"/>
      <c r="S215" s="59"/>
      <c r="T215" s="59"/>
      <c r="U215" s="59"/>
      <c r="V215" s="59"/>
      <c r="W215" s="59"/>
      <c r="X215" s="59"/>
      <c r="Y215" s="60"/>
      <c r="Z215" s="60"/>
      <c r="AA215" s="60"/>
      <c r="AB215" s="60"/>
      <c r="AC215" s="60"/>
      <c r="AD215" s="60"/>
      <c r="AE215" s="60"/>
      <c r="AF215" s="60"/>
      <c r="AG215" s="60"/>
      <c r="AH215" s="60"/>
      <c r="AI215" s="60"/>
      <c r="AJ215" s="60"/>
      <c r="AK215" s="60"/>
      <c r="AL215" s="60"/>
      <c r="AM215" s="60"/>
      <c r="AN215" s="60"/>
      <c r="AO215" s="60"/>
      <c r="AP215" s="59"/>
      <c r="AQ215" s="59"/>
      <c r="AR215" s="59"/>
      <c r="AS215" s="59"/>
      <c r="AT215" s="59"/>
      <c r="AU215" s="59"/>
      <c r="AV215" s="59"/>
      <c r="AW215" s="59"/>
      <c r="AX215" s="59"/>
      <c r="AY215">
        <f>COUNTA($C$218)</f>
        <v>1</v>
      </c>
    </row>
    <row r="216" spans="1:51" ht="24.75" customHeight="1" x14ac:dyDescent="0.15">
      <c r="A216" s="51"/>
      <c r="B216" s="55" t="s">
        <v>168</v>
      </c>
      <c r="C216" s="51"/>
      <c r="D216" s="51"/>
      <c r="E216" s="51"/>
      <c r="F216" s="51"/>
      <c r="G216" s="51"/>
      <c r="H216" s="51"/>
      <c r="I216" s="51"/>
      <c r="J216" s="51"/>
      <c r="K216" s="51"/>
      <c r="L216" s="51"/>
      <c r="M216" s="51"/>
      <c r="N216" s="51"/>
      <c r="O216" s="51"/>
      <c r="P216" s="56"/>
      <c r="Q216" s="56"/>
      <c r="R216" s="56"/>
      <c r="S216" s="56"/>
      <c r="T216" s="56"/>
      <c r="U216" s="56"/>
      <c r="V216" s="56"/>
      <c r="W216" s="56"/>
      <c r="X216" s="56"/>
      <c r="Y216" s="57"/>
      <c r="Z216" s="57"/>
      <c r="AA216" s="57"/>
      <c r="AB216" s="57"/>
      <c r="AC216" s="57"/>
      <c r="AD216" s="57"/>
      <c r="AE216" s="57"/>
      <c r="AF216" s="57"/>
      <c r="AG216" s="57"/>
      <c r="AH216" s="57"/>
      <c r="AI216" s="57"/>
      <c r="AJ216" s="57"/>
      <c r="AK216" s="57"/>
      <c r="AL216" s="57"/>
      <c r="AM216" s="57"/>
      <c r="AN216" s="57"/>
      <c r="AO216" s="57"/>
      <c r="AP216" s="56"/>
      <c r="AQ216" s="56"/>
      <c r="AR216" s="56"/>
      <c r="AS216" s="56"/>
      <c r="AT216" s="56"/>
      <c r="AU216" s="56"/>
      <c r="AV216" s="56"/>
      <c r="AW216" s="56"/>
      <c r="AX216" s="56"/>
      <c r="AY216">
        <f>$AY$215</f>
        <v>1</v>
      </c>
    </row>
    <row r="217" spans="1:51" ht="59.25" customHeight="1" x14ac:dyDescent="0.15">
      <c r="A217" s="708"/>
      <c r="B217" s="708"/>
      <c r="C217" s="708" t="s">
        <v>24</v>
      </c>
      <c r="D217" s="708"/>
      <c r="E217" s="708"/>
      <c r="F217" s="708"/>
      <c r="G217" s="708"/>
      <c r="H217" s="708"/>
      <c r="I217" s="708"/>
      <c r="J217" s="709" t="s">
        <v>189</v>
      </c>
      <c r="K217" s="655"/>
      <c r="L217" s="655"/>
      <c r="M217" s="655"/>
      <c r="N217" s="655"/>
      <c r="O217" s="655"/>
      <c r="P217" s="465" t="s">
        <v>25</v>
      </c>
      <c r="Q217" s="465"/>
      <c r="R217" s="465"/>
      <c r="S217" s="465"/>
      <c r="T217" s="465"/>
      <c r="U217" s="465"/>
      <c r="V217" s="465"/>
      <c r="W217" s="465"/>
      <c r="X217" s="465"/>
      <c r="Y217" s="710" t="s">
        <v>188</v>
      </c>
      <c r="Z217" s="711"/>
      <c r="AA217" s="711"/>
      <c r="AB217" s="711"/>
      <c r="AC217" s="709" t="s">
        <v>216</v>
      </c>
      <c r="AD217" s="709"/>
      <c r="AE217" s="709"/>
      <c r="AF217" s="709"/>
      <c r="AG217" s="709"/>
      <c r="AH217" s="710" t="s">
        <v>231</v>
      </c>
      <c r="AI217" s="708"/>
      <c r="AJ217" s="708"/>
      <c r="AK217" s="708"/>
      <c r="AL217" s="708" t="s">
        <v>19</v>
      </c>
      <c r="AM217" s="708"/>
      <c r="AN217" s="708"/>
      <c r="AO217" s="712"/>
      <c r="AP217" s="713" t="s">
        <v>190</v>
      </c>
      <c r="AQ217" s="713"/>
      <c r="AR217" s="713"/>
      <c r="AS217" s="713"/>
      <c r="AT217" s="713"/>
      <c r="AU217" s="713"/>
      <c r="AV217" s="713"/>
      <c r="AW217" s="713"/>
      <c r="AX217" s="713"/>
      <c r="AY217">
        <f>$AY$215</f>
        <v>1</v>
      </c>
    </row>
    <row r="218" spans="1:51" ht="30" customHeight="1" x14ac:dyDescent="0.15">
      <c r="A218" s="714">
        <v>1</v>
      </c>
      <c r="B218" s="714">
        <v>1</v>
      </c>
      <c r="C218" s="715" t="s">
        <v>687</v>
      </c>
      <c r="D218" s="716"/>
      <c r="E218" s="716"/>
      <c r="F218" s="716"/>
      <c r="G218" s="716"/>
      <c r="H218" s="716"/>
      <c r="I218" s="716"/>
      <c r="J218" s="717">
        <v>4000012090001</v>
      </c>
      <c r="K218" s="718"/>
      <c r="L218" s="718"/>
      <c r="M218" s="718"/>
      <c r="N218" s="718"/>
      <c r="O218" s="718"/>
      <c r="P218" s="736" t="s">
        <v>682</v>
      </c>
      <c r="Q218" s="737"/>
      <c r="R218" s="737"/>
      <c r="S218" s="737"/>
      <c r="T218" s="737"/>
      <c r="U218" s="737"/>
      <c r="V218" s="737"/>
      <c r="W218" s="737"/>
      <c r="X218" s="737"/>
      <c r="Y218" s="722">
        <v>33</v>
      </c>
      <c r="Z218" s="723"/>
      <c r="AA218" s="723"/>
      <c r="AB218" s="724"/>
      <c r="AC218" s="725" t="s">
        <v>639</v>
      </c>
      <c r="AD218" s="726"/>
      <c r="AE218" s="726"/>
      <c r="AF218" s="726"/>
      <c r="AG218" s="726"/>
      <c r="AH218" s="727" t="s">
        <v>585</v>
      </c>
      <c r="AI218" s="728"/>
      <c r="AJ218" s="728"/>
      <c r="AK218" s="728"/>
      <c r="AL218" s="729" t="s">
        <v>585</v>
      </c>
      <c r="AM218" s="730"/>
      <c r="AN218" s="730"/>
      <c r="AO218" s="731"/>
      <c r="AP218" s="732" t="s">
        <v>585</v>
      </c>
      <c r="AQ218" s="732"/>
      <c r="AR218" s="732"/>
      <c r="AS218" s="732"/>
      <c r="AT218" s="732"/>
      <c r="AU218" s="732"/>
      <c r="AV218" s="732"/>
      <c r="AW218" s="732"/>
      <c r="AX218" s="732"/>
      <c r="AY218">
        <f>$AY$215</f>
        <v>1</v>
      </c>
    </row>
    <row r="219" spans="1:51" ht="24.75" customHeight="1" x14ac:dyDescent="0.15">
      <c r="A219" s="58"/>
      <c r="B219" s="58"/>
      <c r="C219" s="58"/>
      <c r="D219" s="58"/>
      <c r="E219" s="58"/>
      <c r="F219" s="58"/>
      <c r="G219" s="58"/>
      <c r="H219" s="58"/>
      <c r="I219" s="58"/>
      <c r="J219" s="58"/>
      <c r="K219" s="58"/>
      <c r="L219" s="58"/>
      <c r="M219" s="58"/>
      <c r="N219" s="58"/>
      <c r="O219" s="58"/>
      <c r="P219" s="59"/>
      <c r="Q219" s="59"/>
      <c r="R219" s="59"/>
      <c r="S219" s="59"/>
      <c r="T219" s="59"/>
      <c r="U219" s="59"/>
      <c r="V219" s="59"/>
      <c r="W219" s="59"/>
      <c r="X219" s="59"/>
      <c r="Y219" s="60"/>
      <c r="Z219" s="60"/>
      <c r="AA219" s="60"/>
      <c r="AB219" s="60"/>
      <c r="AC219" s="60"/>
      <c r="AD219" s="60"/>
      <c r="AE219" s="60"/>
      <c r="AF219" s="60"/>
      <c r="AG219" s="60"/>
      <c r="AH219" s="60"/>
      <c r="AI219" s="60"/>
      <c r="AJ219" s="60"/>
      <c r="AK219" s="60"/>
      <c r="AL219" s="60"/>
      <c r="AM219" s="60"/>
      <c r="AN219" s="60"/>
      <c r="AO219" s="60"/>
      <c r="AP219" s="59"/>
      <c r="AQ219" s="59"/>
      <c r="AR219" s="59"/>
      <c r="AS219" s="59"/>
      <c r="AT219" s="59"/>
      <c r="AU219" s="59"/>
      <c r="AV219" s="59"/>
      <c r="AW219" s="59"/>
      <c r="AX219" s="59"/>
      <c r="AY219">
        <f>COUNTA($C$222)</f>
        <v>1</v>
      </c>
    </row>
    <row r="220" spans="1:51" ht="24.75" customHeight="1" x14ac:dyDescent="0.15">
      <c r="A220" s="51"/>
      <c r="B220" s="55" t="s">
        <v>169</v>
      </c>
      <c r="C220" s="51"/>
      <c r="D220" s="51"/>
      <c r="E220" s="51"/>
      <c r="F220" s="51"/>
      <c r="G220" s="51"/>
      <c r="H220" s="51"/>
      <c r="I220" s="51"/>
      <c r="J220" s="51"/>
      <c r="K220" s="51"/>
      <c r="L220" s="51"/>
      <c r="M220" s="51"/>
      <c r="N220" s="51"/>
      <c r="O220" s="51"/>
      <c r="P220" s="56"/>
      <c r="Q220" s="56"/>
      <c r="R220" s="56"/>
      <c r="S220" s="56"/>
      <c r="T220" s="56"/>
      <c r="U220" s="56"/>
      <c r="V220" s="56"/>
      <c r="W220" s="56"/>
      <c r="X220" s="56"/>
      <c r="Y220" s="57"/>
      <c r="Z220" s="57"/>
      <c r="AA220" s="57"/>
      <c r="AB220" s="57"/>
      <c r="AC220" s="57"/>
      <c r="AD220" s="57"/>
      <c r="AE220" s="57"/>
      <c r="AF220" s="57"/>
      <c r="AG220" s="57"/>
      <c r="AH220" s="57"/>
      <c r="AI220" s="57"/>
      <c r="AJ220" s="57"/>
      <c r="AK220" s="57"/>
      <c r="AL220" s="57"/>
      <c r="AM220" s="57"/>
      <c r="AN220" s="57"/>
      <c r="AO220" s="57"/>
      <c r="AP220" s="56"/>
      <c r="AQ220" s="56"/>
      <c r="AR220" s="56"/>
      <c r="AS220" s="56"/>
      <c r="AT220" s="56"/>
      <c r="AU220" s="56"/>
      <c r="AV220" s="56"/>
      <c r="AW220" s="56"/>
      <c r="AX220" s="56"/>
      <c r="AY220">
        <f>$AY$219</f>
        <v>1</v>
      </c>
    </row>
    <row r="221" spans="1:51" ht="59.25" customHeight="1" x14ac:dyDescent="0.15">
      <c r="A221" s="708"/>
      <c r="B221" s="708"/>
      <c r="C221" s="708" t="s">
        <v>24</v>
      </c>
      <c r="D221" s="708"/>
      <c r="E221" s="708"/>
      <c r="F221" s="708"/>
      <c r="G221" s="708"/>
      <c r="H221" s="708"/>
      <c r="I221" s="708"/>
      <c r="J221" s="709" t="s">
        <v>189</v>
      </c>
      <c r="K221" s="655"/>
      <c r="L221" s="655"/>
      <c r="M221" s="655"/>
      <c r="N221" s="655"/>
      <c r="O221" s="655"/>
      <c r="P221" s="465" t="s">
        <v>25</v>
      </c>
      <c r="Q221" s="465"/>
      <c r="R221" s="465"/>
      <c r="S221" s="465"/>
      <c r="T221" s="465"/>
      <c r="U221" s="465"/>
      <c r="V221" s="465"/>
      <c r="W221" s="465"/>
      <c r="X221" s="465"/>
      <c r="Y221" s="710" t="s">
        <v>188</v>
      </c>
      <c r="Z221" s="711"/>
      <c r="AA221" s="711"/>
      <c r="AB221" s="711"/>
      <c r="AC221" s="709" t="s">
        <v>216</v>
      </c>
      <c r="AD221" s="709"/>
      <c r="AE221" s="709"/>
      <c r="AF221" s="709"/>
      <c r="AG221" s="709"/>
      <c r="AH221" s="710" t="s">
        <v>231</v>
      </c>
      <c r="AI221" s="708"/>
      <c r="AJ221" s="708"/>
      <c r="AK221" s="708"/>
      <c r="AL221" s="708" t="s">
        <v>19</v>
      </c>
      <c r="AM221" s="708"/>
      <c r="AN221" s="708"/>
      <c r="AO221" s="712"/>
      <c r="AP221" s="713" t="s">
        <v>190</v>
      </c>
      <c r="AQ221" s="713"/>
      <c r="AR221" s="713"/>
      <c r="AS221" s="713"/>
      <c r="AT221" s="713"/>
      <c r="AU221" s="713"/>
      <c r="AV221" s="713"/>
      <c r="AW221" s="713"/>
      <c r="AX221" s="713"/>
      <c r="AY221">
        <f>$AY$219</f>
        <v>1</v>
      </c>
    </row>
    <row r="222" spans="1:51" ht="30" customHeight="1" x14ac:dyDescent="0.15">
      <c r="A222" s="714">
        <v>1</v>
      </c>
      <c r="B222" s="714">
        <v>1</v>
      </c>
      <c r="C222" s="715" t="s">
        <v>688</v>
      </c>
      <c r="D222" s="716"/>
      <c r="E222" s="716"/>
      <c r="F222" s="716"/>
      <c r="G222" s="716"/>
      <c r="H222" s="716"/>
      <c r="I222" s="716"/>
      <c r="J222" s="717">
        <v>2000012100001</v>
      </c>
      <c r="K222" s="718"/>
      <c r="L222" s="718"/>
      <c r="M222" s="718"/>
      <c r="N222" s="718"/>
      <c r="O222" s="718"/>
      <c r="P222" s="736" t="s">
        <v>682</v>
      </c>
      <c r="Q222" s="737"/>
      <c r="R222" s="737"/>
      <c r="S222" s="737"/>
      <c r="T222" s="737"/>
      <c r="U222" s="737"/>
      <c r="V222" s="737"/>
      <c r="W222" s="737"/>
      <c r="X222" s="737"/>
      <c r="Y222" s="722">
        <v>24496</v>
      </c>
      <c r="Z222" s="723"/>
      <c r="AA222" s="723"/>
      <c r="AB222" s="724"/>
      <c r="AC222" s="725" t="s">
        <v>639</v>
      </c>
      <c r="AD222" s="726"/>
      <c r="AE222" s="726"/>
      <c r="AF222" s="726"/>
      <c r="AG222" s="726"/>
      <c r="AH222" s="727" t="s">
        <v>585</v>
      </c>
      <c r="AI222" s="728"/>
      <c r="AJ222" s="728"/>
      <c r="AK222" s="728"/>
      <c r="AL222" s="729" t="s">
        <v>585</v>
      </c>
      <c r="AM222" s="730"/>
      <c r="AN222" s="730"/>
      <c r="AO222" s="731"/>
      <c r="AP222" s="732" t="s">
        <v>585</v>
      </c>
      <c r="AQ222" s="732"/>
      <c r="AR222" s="732"/>
      <c r="AS222" s="732"/>
      <c r="AT222" s="732"/>
      <c r="AU222" s="732"/>
      <c r="AV222" s="732"/>
      <c r="AW222" s="732"/>
      <c r="AX222" s="732"/>
      <c r="AY222">
        <f>$AY$219</f>
        <v>1</v>
      </c>
    </row>
    <row r="223" spans="1:51" ht="24.75" customHeight="1" x14ac:dyDescent="0.15">
      <c r="A223" s="750" t="s">
        <v>554</v>
      </c>
      <c r="B223" s="751"/>
      <c r="C223" s="751"/>
      <c r="D223" s="751"/>
      <c r="E223" s="751"/>
      <c r="F223" s="751"/>
      <c r="G223" s="751"/>
      <c r="H223" s="751"/>
      <c r="I223" s="751"/>
      <c r="J223" s="751"/>
      <c r="K223" s="751"/>
      <c r="L223" s="751"/>
      <c r="M223" s="751"/>
      <c r="N223" s="751"/>
      <c r="O223" s="751"/>
      <c r="P223" s="751"/>
      <c r="Q223" s="751"/>
      <c r="R223" s="751"/>
      <c r="S223" s="751"/>
      <c r="T223" s="751"/>
      <c r="U223" s="751"/>
      <c r="V223" s="751"/>
      <c r="W223" s="751"/>
      <c r="X223" s="751"/>
      <c r="Y223" s="751"/>
      <c r="Z223" s="751"/>
      <c r="AA223" s="751"/>
      <c r="AB223" s="751"/>
      <c r="AC223" s="751"/>
      <c r="AD223" s="751"/>
      <c r="AE223" s="751"/>
      <c r="AF223" s="751"/>
      <c r="AG223" s="751"/>
      <c r="AH223" s="751"/>
      <c r="AI223" s="751"/>
      <c r="AJ223" s="751"/>
      <c r="AK223" s="752"/>
      <c r="AL223" s="753" t="s">
        <v>217</v>
      </c>
      <c r="AM223" s="754"/>
      <c r="AN223" s="754"/>
      <c r="AO223" s="70" t="s">
        <v>680</v>
      </c>
      <c r="AP223" s="61"/>
      <c r="AQ223" s="61"/>
      <c r="AR223" s="61"/>
      <c r="AS223" s="61"/>
      <c r="AT223" s="61"/>
      <c r="AU223" s="61"/>
      <c r="AV223" s="61"/>
      <c r="AW223" s="61"/>
      <c r="AX223" s="62"/>
      <c r="AY223">
        <f>COUNTIF($AO$223,"☑")</f>
        <v>1</v>
      </c>
    </row>
    <row r="224" spans="1:51" ht="24.75" customHeight="1" x14ac:dyDescent="0.15">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63"/>
      <c r="AM224" s="63"/>
      <c r="AN224" s="63"/>
      <c r="AO224" s="63"/>
      <c r="AP224" s="63"/>
      <c r="AQ224" s="63"/>
      <c r="AR224" s="63"/>
      <c r="AS224" s="63"/>
      <c r="AT224" s="63"/>
      <c r="AU224" s="63"/>
      <c r="AV224" s="63"/>
      <c r="AW224" s="63"/>
      <c r="AX224" s="63"/>
    </row>
  </sheetData>
  <sheetProtection formatRows="0"/>
  <dataConsolidate link="1"/>
  <mergeCells count="938">
    <mergeCell ref="AE114:AG114"/>
    <mergeCell ref="AH114:AI114"/>
    <mergeCell ref="AC221:AG221"/>
    <mergeCell ref="AH221:AK221"/>
    <mergeCell ref="AL221:AO221"/>
    <mergeCell ref="AQ114:AS114"/>
    <mergeCell ref="E112:G112"/>
    <mergeCell ref="I112:J112"/>
    <mergeCell ref="L112:M112"/>
    <mergeCell ref="O112:P112"/>
    <mergeCell ref="Q112:S112"/>
    <mergeCell ref="U112:V112"/>
    <mergeCell ref="X112:Y112"/>
    <mergeCell ref="AR112:AS112"/>
    <mergeCell ref="AM114:AN114"/>
    <mergeCell ref="AO114:AP114"/>
    <mergeCell ref="Q113:S113"/>
    <mergeCell ref="X114:Z114"/>
    <mergeCell ref="AJ114:AL114"/>
    <mergeCell ref="E114:G114"/>
    <mergeCell ref="I114:J114"/>
    <mergeCell ref="L114:M114"/>
    <mergeCell ref="Q114:R114"/>
    <mergeCell ref="S114:U114"/>
    <mergeCell ref="V114:W114"/>
    <mergeCell ref="AC114:AD114"/>
    <mergeCell ref="A223:AK223"/>
    <mergeCell ref="AL223:AN223"/>
    <mergeCell ref="AH222:AK222"/>
    <mergeCell ref="AL222:AO222"/>
    <mergeCell ref="AP222:AX222"/>
    <mergeCell ref="A222:B222"/>
    <mergeCell ref="C222:I222"/>
    <mergeCell ref="J222:O222"/>
    <mergeCell ref="P222:X222"/>
    <mergeCell ref="Y222:AB222"/>
    <mergeCell ref="AC222:AG222"/>
    <mergeCell ref="AP221:AX221"/>
    <mergeCell ref="AL218:AO218"/>
    <mergeCell ref="AP218:AX218"/>
    <mergeCell ref="AH217:AK217"/>
    <mergeCell ref="AL217:AO217"/>
    <mergeCell ref="AP217:AX217"/>
    <mergeCell ref="A218:B218"/>
    <mergeCell ref="C218:I218"/>
    <mergeCell ref="J218:O218"/>
    <mergeCell ref="P218:X218"/>
    <mergeCell ref="Y218:AB218"/>
    <mergeCell ref="AC218:AG218"/>
    <mergeCell ref="AH218:AK218"/>
    <mergeCell ref="A217:B217"/>
    <mergeCell ref="C217:I217"/>
    <mergeCell ref="J217:O217"/>
    <mergeCell ref="P217:X217"/>
    <mergeCell ref="Y217:AB217"/>
    <mergeCell ref="AC217:AG217"/>
    <mergeCell ref="A221:B221"/>
    <mergeCell ref="C221:I221"/>
    <mergeCell ref="J221:O221"/>
    <mergeCell ref="P221:X221"/>
    <mergeCell ref="Y221:AB221"/>
    <mergeCell ref="AP214:AX214"/>
    <mergeCell ref="AL213:AO213"/>
    <mergeCell ref="AP213:AX213"/>
    <mergeCell ref="A214:B214"/>
    <mergeCell ref="C214:I214"/>
    <mergeCell ref="J214:O214"/>
    <mergeCell ref="P214:X214"/>
    <mergeCell ref="Y214:AB214"/>
    <mergeCell ref="AC214:AG214"/>
    <mergeCell ref="AH214:AK214"/>
    <mergeCell ref="AL214:AO214"/>
    <mergeCell ref="A213:B213"/>
    <mergeCell ref="C213:I213"/>
    <mergeCell ref="J213:O213"/>
    <mergeCell ref="P213:X213"/>
    <mergeCell ref="Y213:AB213"/>
    <mergeCell ref="AC213:AG213"/>
    <mergeCell ref="AH213:AK213"/>
    <mergeCell ref="AP209:AX209"/>
    <mergeCell ref="A210:B210"/>
    <mergeCell ref="C210:I210"/>
    <mergeCell ref="J210:O210"/>
    <mergeCell ref="P210:X210"/>
    <mergeCell ref="Y210:AB210"/>
    <mergeCell ref="AC210:AG210"/>
    <mergeCell ref="AH210:AK210"/>
    <mergeCell ref="AL210:AO210"/>
    <mergeCell ref="AP210:AX210"/>
    <mergeCell ref="A209:B209"/>
    <mergeCell ref="C209:I209"/>
    <mergeCell ref="J209:O209"/>
    <mergeCell ref="P209:X209"/>
    <mergeCell ref="Y209:AB209"/>
    <mergeCell ref="AC209:AG209"/>
    <mergeCell ref="AH209:AK209"/>
    <mergeCell ref="AL209:AO209"/>
    <mergeCell ref="AH206:AK206"/>
    <mergeCell ref="AL206:AO206"/>
    <mergeCell ref="AP206:AX206"/>
    <mergeCell ref="A206:B206"/>
    <mergeCell ref="C206:I206"/>
    <mergeCell ref="J206:O206"/>
    <mergeCell ref="P206:X206"/>
    <mergeCell ref="Y206:AB206"/>
    <mergeCell ref="AC206:AG206"/>
    <mergeCell ref="A205:B205"/>
    <mergeCell ref="C205:I205"/>
    <mergeCell ref="J205:O205"/>
    <mergeCell ref="P205:X205"/>
    <mergeCell ref="Y205:AB205"/>
    <mergeCell ref="AC205:AG205"/>
    <mergeCell ref="AH205:AK205"/>
    <mergeCell ref="AL205:AO205"/>
    <mergeCell ref="AP205:AX205"/>
    <mergeCell ref="AL202:AO202"/>
    <mergeCell ref="AP202:AX202"/>
    <mergeCell ref="AH201:AK201"/>
    <mergeCell ref="AL201:AO201"/>
    <mergeCell ref="AP201:AX201"/>
    <mergeCell ref="A202:B202"/>
    <mergeCell ref="C202:I202"/>
    <mergeCell ref="J202:O202"/>
    <mergeCell ref="P202:X202"/>
    <mergeCell ref="Y202:AB202"/>
    <mergeCell ref="AC202:AG202"/>
    <mergeCell ref="AH202:AK202"/>
    <mergeCell ref="A201:B201"/>
    <mergeCell ref="C201:I201"/>
    <mergeCell ref="J201:O201"/>
    <mergeCell ref="P201:X201"/>
    <mergeCell ref="Y201:AB201"/>
    <mergeCell ref="AC201:AG201"/>
    <mergeCell ref="A198:B198"/>
    <mergeCell ref="C198:I198"/>
    <mergeCell ref="J198:O198"/>
    <mergeCell ref="P198:X198"/>
    <mergeCell ref="Y198:AB198"/>
    <mergeCell ref="AC198:AG198"/>
    <mergeCell ref="AH198:AK198"/>
    <mergeCell ref="AL198:AO198"/>
    <mergeCell ref="AP198:AX198"/>
    <mergeCell ref="A197:B197"/>
    <mergeCell ref="C197:I197"/>
    <mergeCell ref="J197:O197"/>
    <mergeCell ref="P197:X197"/>
    <mergeCell ref="Y197:AB197"/>
    <mergeCell ref="AC197:AG197"/>
    <mergeCell ref="AH197:AK197"/>
    <mergeCell ref="AL197:AO197"/>
    <mergeCell ref="AP197:AX197"/>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L196:AO196"/>
    <mergeCell ref="AP196:AX196"/>
    <mergeCell ref="A194:B194"/>
    <mergeCell ref="C194:I194"/>
    <mergeCell ref="J194:O194"/>
    <mergeCell ref="P194:X194"/>
    <mergeCell ref="Y194:AB194"/>
    <mergeCell ref="AC194:AG194"/>
    <mergeCell ref="AH194:AK194"/>
    <mergeCell ref="AL194:AO194"/>
    <mergeCell ref="AP194:AX194"/>
    <mergeCell ref="A193:B193"/>
    <mergeCell ref="C193:I193"/>
    <mergeCell ref="J193:O193"/>
    <mergeCell ref="P193:X193"/>
    <mergeCell ref="Y193:AB193"/>
    <mergeCell ref="AC193:AG193"/>
    <mergeCell ref="AH193:AK193"/>
    <mergeCell ref="AL193:AO193"/>
    <mergeCell ref="AP193:AX193"/>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L192:AO192"/>
    <mergeCell ref="AP192:AX192"/>
    <mergeCell ref="A190:B190"/>
    <mergeCell ref="C190:I190"/>
    <mergeCell ref="J190:O190"/>
    <mergeCell ref="P190:X190"/>
    <mergeCell ref="Y190:AB190"/>
    <mergeCell ref="AC190:AG190"/>
    <mergeCell ref="AH190:AK190"/>
    <mergeCell ref="AL190:AO190"/>
    <mergeCell ref="AP190:AX190"/>
    <mergeCell ref="AL188:AO188"/>
    <mergeCell ref="AP188:AX188"/>
    <mergeCell ref="A189:B189"/>
    <mergeCell ref="C189:I189"/>
    <mergeCell ref="J189:O189"/>
    <mergeCell ref="P189:X189"/>
    <mergeCell ref="Y189:AB189"/>
    <mergeCell ref="AC189:AG189"/>
    <mergeCell ref="AH189:AK189"/>
    <mergeCell ref="AL189:AO189"/>
    <mergeCell ref="A188:B188"/>
    <mergeCell ref="C188:I188"/>
    <mergeCell ref="J188:O188"/>
    <mergeCell ref="P188:X188"/>
    <mergeCell ref="Y188:AB188"/>
    <mergeCell ref="AC188:AG188"/>
    <mergeCell ref="AH188:AK188"/>
    <mergeCell ref="AP189:AX189"/>
    <mergeCell ref="AH185:AK185"/>
    <mergeCell ref="AL185:AO185"/>
    <mergeCell ref="AP185:AX185"/>
    <mergeCell ref="A185:B185"/>
    <mergeCell ref="C185:I185"/>
    <mergeCell ref="J185:O185"/>
    <mergeCell ref="P185:X185"/>
    <mergeCell ref="Y185:AB185"/>
    <mergeCell ref="AC185:AG185"/>
    <mergeCell ref="A184:B184"/>
    <mergeCell ref="C184:I184"/>
    <mergeCell ref="J184:O184"/>
    <mergeCell ref="P184:X184"/>
    <mergeCell ref="Y184:AB184"/>
    <mergeCell ref="AC184:AG184"/>
    <mergeCell ref="AH184:AK184"/>
    <mergeCell ref="AL184:AO184"/>
    <mergeCell ref="AP184:AX184"/>
    <mergeCell ref="A183:B183"/>
    <mergeCell ref="C183:I183"/>
    <mergeCell ref="J183:O183"/>
    <mergeCell ref="P183:X183"/>
    <mergeCell ref="Y183:AB183"/>
    <mergeCell ref="AC183:AG183"/>
    <mergeCell ref="AH183:AK183"/>
    <mergeCell ref="AL183:AO183"/>
    <mergeCell ref="AP183:AX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L182:AO182"/>
    <mergeCell ref="AP182:AX182"/>
    <mergeCell ref="A180:B180"/>
    <mergeCell ref="C180:I180"/>
    <mergeCell ref="J180:O180"/>
    <mergeCell ref="P180:X180"/>
    <mergeCell ref="Y180:AB180"/>
    <mergeCell ref="AC180:AG180"/>
    <mergeCell ref="AH180:AK180"/>
    <mergeCell ref="AL180:AO180"/>
    <mergeCell ref="AP180:AX180"/>
    <mergeCell ref="A179:B179"/>
    <mergeCell ref="C179:I179"/>
    <mergeCell ref="J179:O179"/>
    <mergeCell ref="P179:X179"/>
    <mergeCell ref="Y179:AB179"/>
    <mergeCell ref="AC179:AG179"/>
    <mergeCell ref="AH179:AK179"/>
    <mergeCell ref="AL179:AO179"/>
    <mergeCell ref="AP179:AX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L178:AO178"/>
    <mergeCell ref="AP178:AX178"/>
    <mergeCell ref="AP175:AX175"/>
    <mergeCell ref="A176:B176"/>
    <mergeCell ref="C176:I176"/>
    <mergeCell ref="J176:O176"/>
    <mergeCell ref="P176:X176"/>
    <mergeCell ref="Y176:AB176"/>
    <mergeCell ref="AC176:AG176"/>
    <mergeCell ref="AH176:AK176"/>
    <mergeCell ref="AL176:AO176"/>
    <mergeCell ref="AP176:AX176"/>
    <mergeCell ref="A170:AK170"/>
    <mergeCell ref="AL170:AN170"/>
    <mergeCell ref="A175:B175"/>
    <mergeCell ref="C175:I175"/>
    <mergeCell ref="J175:O175"/>
    <mergeCell ref="P175:X175"/>
    <mergeCell ref="Y175:AB175"/>
    <mergeCell ref="AC175:AG175"/>
    <mergeCell ref="AH175:AK175"/>
    <mergeCell ref="AL175:AO175"/>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2:AB162"/>
    <mergeCell ref="AC162:AX162"/>
    <mergeCell ref="G163:K163"/>
    <mergeCell ref="L163:X163"/>
    <mergeCell ref="Y163:AB163"/>
    <mergeCell ref="AC163:AG163"/>
    <mergeCell ref="AH163:AT163"/>
    <mergeCell ref="AU163:AX163"/>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8:AB158"/>
    <mergeCell ref="AC158:AX158"/>
    <mergeCell ref="G159:K159"/>
    <mergeCell ref="L159:X159"/>
    <mergeCell ref="Y159:AB159"/>
    <mergeCell ref="AC159:AG159"/>
    <mergeCell ref="AH159:AT159"/>
    <mergeCell ref="AU159:AX159"/>
    <mergeCell ref="G157:K157"/>
    <mergeCell ref="L157:X157"/>
    <mergeCell ref="Y157:AB157"/>
    <mergeCell ref="AC157:AG157"/>
    <mergeCell ref="AH157:AT157"/>
    <mergeCell ref="AU157:AX157"/>
    <mergeCell ref="Y155:AB155"/>
    <mergeCell ref="AC155:AG155"/>
    <mergeCell ref="AH155:AT155"/>
    <mergeCell ref="AU155:AX155"/>
    <mergeCell ref="G156:K156"/>
    <mergeCell ref="L156:X156"/>
    <mergeCell ref="Y156:AB156"/>
    <mergeCell ref="AC156:AG156"/>
    <mergeCell ref="AH156:AT156"/>
    <mergeCell ref="AU156:AX156"/>
    <mergeCell ref="A115:F153"/>
    <mergeCell ref="A154:F169"/>
    <mergeCell ref="G154:AB154"/>
    <mergeCell ref="AC154:AX154"/>
    <mergeCell ref="G155:K155"/>
    <mergeCell ref="L155:X155"/>
    <mergeCell ref="AA114:AB114"/>
    <mergeCell ref="AM113:AN113"/>
    <mergeCell ref="AO113:AP113"/>
    <mergeCell ref="AR113:AS113"/>
    <mergeCell ref="AU113:AV113"/>
    <mergeCell ref="A114:D114"/>
    <mergeCell ref="O114:P114"/>
    <mergeCell ref="U113:V113"/>
    <mergeCell ref="X113:Y113"/>
    <mergeCell ref="AA113:AB113"/>
    <mergeCell ref="AC113:AE113"/>
    <mergeCell ref="AG113:AH113"/>
    <mergeCell ref="AJ113:AK113"/>
    <mergeCell ref="A113:D113"/>
    <mergeCell ref="E113:G113"/>
    <mergeCell ref="I113:J113"/>
    <mergeCell ref="L113:M113"/>
    <mergeCell ref="O113:P113"/>
    <mergeCell ref="A111:D111"/>
    <mergeCell ref="E111:P111"/>
    <mergeCell ref="Q111:AB111"/>
    <mergeCell ref="AC111:AN111"/>
    <mergeCell ref="AO111:AX111"/>
    <mergeCell ref="A112:D112"/>
    <mergeCell ref="A109:D109"/>
    <mergeCell ref="E109:P109"/>
    <mergeCell ref="Q109:AB109"/>
    <mergeCell ref="AC109:AN109"/>
    <mergeCell ref="AO109:AX109"/>
    <mergeCell ref="A110:D110"/>
    <mergeCell ref="E110:P110"/>
    <mergeCell ref="Q110:AB110"/>
    <mergeCell ref="AC110:AN110"/>
    <mergeCell ref="AO110:AX110"/>
    <mergeCell ref="AA112:AB112"/>
    <mergeCell ref="AC112:AE112"/>
    <mergeCell ref="AG112:AH112"/>
    <mergeCell ref="AJ112:AK112"/>
    <mergeCell ref="AM112:AN112"/>
    <mergeCell ref="AO112:AP112"/>
    <mergeCell ref="AU112:AV112"/>
    <mergeCell ref="A107:D107"/>
    <mergeCell ref="E107:P107"/>
    <mergeCell ref="Q107:AB107"/>
    <mergeCell ref="AC107:AN107"/>
    <mergeCell ref="AO107:AX107"/>
    <mergeCell ref="A108:D108"/>
    <mergeCell ref="E108:P108"/>
    <mergeCell ref="Q108:AB108"/>
    <mergeCell ref="AC108:AN108"/>
    <mergeCell ref="AO108:AX108"/>
    <mergeCell ref="Q105:AB105"/>
    <mergeCell ref="AC105:AN105"/>
    <mergeCell ref="AO105:AX105"/>
    <mergeCell ref="A106:D106"/>
    <mergeCell ref="E106:P106"/>
    <mergeCell ref="Q106:AB106"/>
    <mergeCell ref="AC106:AN106"/>
    <mergeCell ref="AO106:AX106"/>
    <mergeCell ref="A105:D105"/>
    <mergeCell ref="A82:B85"/>
    <mergeCell ref="C82:AC82"/>
    <mergeCell ref="AD82:AF82"/>
    <mergeCell ref="AG82:AX82"/>
    <mergeCell ref="C83:AC83"/>
    <mergeCell ref="AD83:AF83"/>
    <mergeCell ref="AG83:AX83"/>
    <mergeCell ref="C84:AC84"/>
    <mergeCell ref="AD84:AF84"/>
    <mergeCell ref="AG84:AX84"/>
    <mergeCell ref="C85:AC85"/>
    <mergeCell ref="AD85:AF85"/>
    <mergeCell ref="AG85:AX85"/>
    <mergeCell ref="A86:B92"/>
    <mergeCell ref="C86:AC86"/>
    <mergeCell ref="AD86:AF86"/>
    <mergeCell ref="AG86:AX92"/>
    <mergeCell ref="J90:L90"/>
    <mergeCell ref="M90:N90"/>
    <mergeCell ref="C91:D91"/>
    <mergeCell ref="E91:G91"/>
    <mergeCell ref="H91:I91"/>
    <mergeCell ref="J91:L91"/>
    <mergeCell ref="M91:N91"/>
    <mergeCell ref="C92:D92"/>
    <mergeCell ref="E92:G92"/>
    <mergeCell ref="H92:I92"/>
    <mergeCell ref="J92:L92"/>
    <mergeCell ref="M92:N92"/>
    <mergeCell ref="C88:D88"/>
    <mergeCell ref="E88:G88"/>
    <mergeCell ref="H88:I88"/>
    <mergeCell ref="AD81:AF81"/>
    <mergeCell ref="AG81:AX81"/>
    <mergeCell ref="C78:AC78"/>
    <mergeCell ref="AD78:AF78"/>
    <mergeCell ref="AG78:AX78"/>
    <mergeCell ref="C79:AC79"/>
    <mergeCell ref="AD79:AF79"/>
    <mergeCell ref="AG79:AX79"/>
    <mergeCell ref="AD75:AF75"/>
    <mergeCell ref="AG75:AX75"/>
    <mergeCell ref="C76:AC76"/>
    <mergeCell ref="AD76:AF76"/>
    <mergeCell ref="AG76:AX76"/>
    <mergeCell ref="C77:AC77"/>
    <mergeCell ref="AD77:AF77"/>
    <mergeCell ref="AG77:AX77"/>
    <mergeCell ref="AD74:AF74"/>
    <mergeCell ref="C75:AC75"/>
    <mergeCell ref="A69:B71"/>
    <mergeCell ref="C69:AC69"/>
    <mergeCell ref="AD69:AF69"/>
    <mergeCell ref="AG69:AX69"/>
    <mergeCell ref="C70:AC70"/>
    <mergeCell ref="AD70:AF70"/>
    <mergeCell ref="AG70:AX70"/>
    <mergeCell ref="C71:AC71"/>
    <mergeCell ref="AD71:AF71"/>
    <mergeCell ref="AG71:AX71"/>
    <mergeCell ref="C80:AC80"/>
    <mergeCell ref="AD80:AF80"/>
    <mergeCell ref="AG80:AX80"/>
    <mergeCell ref="C81:AC81"/>
    <mergeCell ref="U65:AX65"/>
    <mergeCell ref="G66:T66"/>
    <mergeCell ref="A67:AX67"/>
    <mergeCell ref="C68:AC68"/>
    <mergeCell ref="AD68:AF68"/>
    <mergeCell ref="AG68:AX68"/>
    <mergeCell ref="A61:B66"/>
    <mergeCell ref="C61:D63"/>
    <mergeCell ref="E61:F61"/>
    <mergeCell ref="G61:AX61"/>
    <mergeCell ref="E62:F63"/>
    <mergeCell ref="A72:B81"/>
    <mergeCell ref="C72:AC72"/>
    <mergeCell ref="AD72:AF72"/>
    <mergeCell ref="AG72:AX74"/>
    <mergeCell ref="C73:D74"/>
    <mergeCell ref="E73:AC73"/>
    <mergeCell ref="AD73:AF73"/>
    <mergeCell ref="E74:AC74"/>
    <mergeCell ref="W62:AA62"/>
    <mergeCell ref="AB62:AX62"/>
    <mergeCell ref="W63:AA63"/>
    <mergeCell ref="AB63:AX63"/>
    <mergeCell ref="C64:D66"/>
    <mergeCell ref="E64:F66"/>
    <mergeCell ref="G64:I64"/>
    <mergeCell ref="J64:T64"/>
    <mergeCell ref="U64:AX64"/>
    <mergeCell ref="G65:T65"/>
    <mergeCell ref="A59:F60"/>
    <mergeCell ref="G59:AX60"/>
    <mergeCell ref="AM56:AP56"/>
    <mergeCell ref="AQ56:AT56"/>
    <mergeCell ref="AU56:AX56"/>
    <mergeCell ref="Y57:AA57"/>
    <mergeCell ref="AB57:AD57"/>
    <mergeCell ref="AE57:AH57"/>
    <mergeCell ref="AI57:AL57"/>
    <mergeCell ref="AM57:AP57"/>
    <mergeCell ref="AQ57:AT57"/>
    <mergeCell ref="AU57:AX57"/>
    <mergeCell ref="G56:O58"/>
    <mergeCell ref="P56:X58"/>
    <mergeCell ref="Y56:AA56"/>
    <mergeCell ref="AB56:AD56"/>
    <mergeCell ref="AE56:AH56"/>
    <mergeCell ref="AI56:AL56"/>
    <mergeCell ref="Y58:AA58"/>
    <mergeCell ref="AI58:AL58"/>
    <mergeCell ref="AB58:AD58"/>
    <mergeCell ref="A45:F46"/>
    <mergeCell ref="G45:AX46"/>
    <mergeCell ref="A54:F58"/>
    <mergeCell ref="G54:O55"/>
    <mergeCell ref="P54:X55"/>
    <mergeCell ref="Y54:AA55"/>
    <mergeCell ref="AB54:AD55"/>
    <mergeCell ref="AM51:AP51"/>
    <mergeCell ref="AQ51:AX51"/>
    <mergeCell ref="G51:X51"/>
    <mergeCell ref="Y51:AA51"/>
    <mergeCell ref="AB51:AD51"/>
    <mergeCell ref="AE51:AH51"/>
    <mergeCell ref="AI51:AL51"/>
    <mergeCell ref="AB53:AD53"/>
    <mergeCell ref="AE53:AH53"/>
    <mergeCell ref="AI53:AL53"/>
    <mergeCell ref="AM49:AP49"/>
    <mergeCell ref="AQ49:AT49"/>
    <mergeCell ref="AU48:AX48"/>
    <mergeCell ref="G49:O50"/>
    <mergeCell ref="AM58:AP58"/>
    <mergeCell ref="AQ58:AT58"/>
    <mergeCell ref="AU58:AX58"/>
    <mergeCell ref="AE49:AH49"/>
    <mergeCell ref="AI49:AL49"/>
    <mergeCell ref="A48:F50"/>
    <mergeCell ref="AM43:AP43"/>
    <mergeCell ref="AQ43:AT43"/>
    <mergeCell ref="AU43:AX43"/>
    <mergeCell ref="G42:O44"/>
    <mergeCell ref="P42:X44"/>
    <mergeCell ref="Y44:AA44"/>
    <mergeCell ref="AB44:AD44"/>
    <mergeCell ref="AE44:AH44"/>
    <mergeCell ref="AI44:AL44"/>
    <mergeCell ref="AM44:AP44"/>
    <mergeCell ref="AQ44:AT44"/>
    <mergeCell ref="AU44:AX44"/>
    <mergeCell ref="AU49:AX49"/>
    <mergeCell ref="Y50:AA50"/>
    <mergeCell ref="AB50:AD50"/>
    <mergeCell ref="AE50:AH50"/>
    <mergeCell ref="AI50:AL50"/>
    <mergeCell ref="AM50:AP50"/>
    <mergeCell ref="AQ48:AT48"/>
    <mergeCell ref="AB48:AD48"/>
    <mergeCell ref="AE48:AH48"/>
    <mergeCell ref="AE54:AH55"/>
    <mergeCell ref="AI54:AL55"/>
    <mergeCell ref="AM54:AP55"/>
    <mergeCell ref="AQ54:AT54"/>
    <mergeCell ref="AU54:AX54"/>
    <mergeCell ref="AQ55:AR55"/>
    <mergeCell ref="AS55:AT55"/>
    <mergeCell ref="AU55:AV55"/>
    <mergeCell ref="AW55:AX55"/>
    <mergeCell ref="A38:F39"/>
    <mergeCell ref="G38:AX39"/>
    <mergeCell ref="A40:F44"/>
    <mergeCell ref="G40:O41"/>
    <mergeCell ref="P40:X41"/>
    <mergeCell ref="Y40:AA41"/>
    <mergeCell ref="AB40:AD41"/>
    <mergeCell ref="AM42:AP42"/>
    <mergeCell ref="AQ42:AT42"/>
    <mergeCell ref="AU42:AX42"/>
    <mergeCell ref="Y43:AA43"/>
    <mergeCell ref="Y42:AA42"/>
    <mergeCell ref="AB42:AD42"/>
    <mergeCell ref="AE42:AH42"/>
    <mergeCell ref="AI42:AL42"/>
    <mergeCell ref="A51:F53"/>
    <mergeCell ref="AM35:AP35"/>
    <mergeCell ref="AQ35:AT35"/>
    <mergeCell ref="AU35:AX35"/>
    <mergeCell ref="Y36:AA36"/>
    <mergeCell ref="AB36:AD36"/>
    <mergeCell ref="AE36:AH36"/>
    <mergeCell ref="AI37:AL37"/>
    <mergeCell ref="AE40:AH41"/>
    <mergeCell ref="AI40:AL41"/>
    <mergeCell ref="AM40:AP41"/>
    <mergeCell ref="AQ40:AT40"/>
    <mergeCell ref="AU40:AX40"/>
    <mergeCell ref="AQ41:AR41"/>
    <mergeCell ref="AS41:AT41"/>
    <mergeCell ref="AU41:AV41"/>
    <mergeCell ref="AW41:AX41"/>
    <mergeCell ref="AM37:AP37"/>
    <mergeCell ref="AQ37:AT37"/>
    <mergeCell ref="AU37:AX37"/>
    <mergeCell ref="AQ50:AT50"/>
    <mergeCell ref="AU50:AX50"/>
    <mergeCell ref="AI48:AL48"/>
    <mergeCell ref="AM48:AP48"/>
    <mergeCell ref="A33:F37"/>
    <mergeCell ref="G33:O34"/>
    <mergeCell ref="P33:X34"/>
    <mergeCell ref="Y33:AA34"/>
    <mergeCell ref="AB33:AD34"/>
    <mergeCell ref="AE33:AH34"/>
    <mergeCell ref="AI33:AL34"/>
    <mergeCell ref="AM33:AP34"/>
    <mergeCell ref="A30:F32"/>
    <mergeCell ref="G30:X30"/>
    <mergeCell ref="Y30:AA30"/>
    <mergeCell ref="AB30:AD30"/>
    <mergeCell ref="AE30:AH30"/>
    <mergeCell ref="AI30:AL30"/>
    <mergeCell ref="AB32:AD32"/>
    <mergeCell ref="AE32:AH32"/>
    <mergeCell ref="AI32:AL32"/>
    <mergeCell ref="G31:X32"/>
    <mergeCell ref="AM53:AP53"/>
    <mergeCell ref="AQ53:AX53"/>
    <mergeCell ref="AB43:AD43"/>
    <mergeCell ref="AE43:AH43"/>
    <mergeCell ref="AI43:AL43"/>
    <mergeCell ref="G48:O48"/>
    <mergeCell ref="P48:X48"/>
    <mergeCell ref="Y48:AA48"/>
    <mergeCell ref="G35:O37"/>
    <mergeCell ref="P35:X37"/>
    <mergeCell ref="Y37:AA37"/>
    <mergeCell ref="AB37:AD37"/>
    <mergeCell ref="AE37:AH37"/>
    <mergeCell ref="G52:X53"/>
    <mergeCell ref="Y52:AA52"/>
    <mergeCell ref="AB52:AD52"/>
    <mergeCell ref="AE52:AH52"/>
    <mergeCell ref="AI52:AL52"/>
    <mergeCell ref="AM52:AP52"/>
    <mergeCell ref="AQ52:AX52"/>
    <mergeCell ref="Y53:AA53"/>
    <mergeCell ref="P49:X50"/>
    <mergeCell ref="Y49:AA49"/>
    <mergeCell ref="AB49:AD49"/>
    <mergeCell ref="AE58:AH58"/>
    <mergeCell ref="A27:F29"/>
    <mergeCell ref="G27:O27"/>
    <mergeCell ref="P27:X27"/>
    <mergeCell ref="Y27:AA27"/>
    <mergeCell ref="AB27:AD27"/>
    <mergeCell ref="AE27:AH27"/>
    <mergeCell ref="AM32:AP32"/>
    <mergeCell ref="AQ32:AX32"/>
    <mergeCell ref="AQ34:AR34"/>
    <mergeCell ref="AS34:AT34"/>
    <mergeCell ref="AU34:AV34"/>
    <mergeCell ref="AM28:AP28"/>
    <mergeCell ref="AQ28:AT28"/>
    <mergeCell ref="AU28:AX28"/>
    <mergeCell ref="Y29:AA29"/>
    <mergeCell ref="AB29:AD29"/>
    <mergeCell ref="AE29:AH29"/>
    <mergeCell ref="AI29:AL29"/>
    <mergeCell ref="AM29:AP29"/>
    <mergeCell ref="AQ29:AT29"/>
    <mergeCell ref="AU29:AX29"/>
    <mergeCell ref="AI27:AL27"/>
    <mergeCell ref="AM27:AP27"/>
    <mergeCell ref="AU27:AX27"/>
    <mergeCell ref="AM30:AP30"/>
    <mergeCell ref="AQ30:AX30"/>
    <mergeCell ref="Y31:AA31"/>
    <mergeCell ref="AB31:AD31"/>
    <mergeCell ref="AE28:AH28"/>
    <mergeCell ref="AI28:AL28"/>
    <mergeCell ref="AU36:AX36"/>
    <mergeCell ref="Y35:AA35"/>
    <mergeCell ref="AB35:AD35"/>
    <mergeCell ref="AE35:AH35"/>
    <mergeCell ref="AI35:AL35"/>
    <mergeCell ref="AW34:AX34"/>
    <mergeCell ref="AI36:AL36"/>
    <mergeCell ref="AM36:AP36"/>
    <mergeCell ref="AQ36:AT36"/>
    <mergeCell ref="AE31:AH31"/>
    <mergeCell ref="AI31:AL31"/>
    <mergeCell ref="AM31:AP31"/>
    <mergeCell ref="AQ31:AX31"/>
    <mergeCell ref="Y32:AA32"/>
    <mergeCell ref="AQ33:AT33"/>
    <mergeCell ref="AU33:AX33"/>
    <mergeCell ref="A22:F25"/>
    <mergeCell ref="G22:O22"/>
    <mergeCell ref="P22:V22"/>
    <mergeCell ref="W22:AC22"/>
    <mergeCell ref="A47:F47"/>
    <mergeCell ref="G47:AX47"/>
    <mergeCell ref="G25:O25"/>
    <mergeCell ref="P25:V25"/>
    <mergeCell ref="W25:AC25"/>
    <mergeCell ref="A26:F26"/>
    <mergeCell ref="G26:AX26"/>
    <mergeCell ref="G28:O29"/>
    <mergeCell ref="P28:X29"/>
    <mergeCell ref="Y28:AA28"/>
    <mergeCell ref="AB28:AD28"/>
    <mergeCell ref="AD22:AX22"/>
    <mergeCell ref="G23:O23"/>
    <mergeCell ref="P23:V23"/>
    <mergeCell ref="W23:AC23"/>
    <mergeCell ref="AD23:AX25"/>
    <mergeCell ref="G24:O24"/>
    <mergeCell ref="P24:V24"/>
    <mergeCell ref="W24:AC24"/>
    <mergeCell ref="AQ27:AT27"/>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4:O14"/>
    <mergeCell ref="P14:V14"/>
    <mergeCell ref="P15:V15"/>
    <mergeCell ref="W15:AC15"/>
    <mergeCell ref="AD15:AJ15"/>
    <mergeCell ref="AK15:AQ15"/>
    <mergeCell ref="AR15:AX15"/>
    <mergeCell ref="G62:V63"/>
    <mergeCell ref="U66:AX66"/>
    <mergeCell ref="W17:AC17"/>
    <mergeCell ref="AD17:AJ17"/>
    <mergeCell ref="AK17:AQ17"/>
    <mergeCell ref="AR17:AX17"/>
    <mergeCell ref="G13:H18"/>
    <mergeCell ref="AK14:AQ14"/>
    <mergeCell ref="AR14:AX14"/>
    <mergeCell ref="I15:O15"/>
    <mergeCell ref="I16:O16"/>
    <mergeCell ref="P16:V16"/>
    <mergeCell ref="W16:AC16"/>
    <mergeCell ref="AD16:AJ16"/>
    <mergeCell ref="AK16:AQ16"/>
    <mergeCell ref="AR16:AX16"/>
    <mergeCell ref="W14:AC14"/>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AE7:AX7"/>
    <mergeCell ref="A9:F9"/>
    <mergeCell ref="G9:AX9"/>
    <mergeCell ref="AE5:AP5"/>
    <mergeCell ref="AQ5:AX5"/>
    <mergeCell ref="A6:F6"/>
    <mergeCell ref="G6:AX6"/>
    <mergeCell ref="A7:F7"/>
    <mergeCell ref="G7:X7"/>
    <mergeCell ref="Y7:AD7"/>
    <mergeCell ref="J88:L88"/>
    <mergeCell ref="M88:N88"/>
    <mergeCell ref="O88:AF88"/>
    <mergeCell ref="O89:AF89"/>
    <mergeCell ref="O90:AF90"/>
    <mergeCell ref="O91:AF91"/>
    <mergeCell ref="O92:AF92"/>
    <mergeCell ref="O87:AF87"/>
    <mergeCell ref="C87:N87"/>
    <mergeCell ref="C90:D90"/>
    <mergeCell ref="E90:G90"/>
    <mergeCell ref="H90:I90"/>
    <mergeCell ref="C89:D89"/>
    <mergeCell ref="E89:G89"/>
    <mergeCell ref="H89:I89"/>
    <mergeCell ref="J89:L89"/>
    <mergeCell ref="M89:N89"/>
    <mergeCell ref="AT114:AU114"/>
    <mergeCell ref="AV114:AW114"/>
    <mergeCell ref="A95:AX95"/>
    <mergeCell ref="A96:AX96"/>
    <mergeCell ref="A97:AX97"/>
    <mergeCell ref="A98:E98"/>
    <mergeCell ref="F98:AX98"/>
    <mergeCell ref="A99:AX99"/>
    <mergeCell ref="A93:B94"/>
    <mergeCell ref="C93:F93"/>
    <mergeCell ref="G93:AX93"/>
    <mergeCell ref="C94:F94"/>
    <mergeCell ref="G94:AX94"/>
    <mergeCell ref="A100:E100"/>
    <mergeCell ref="F100:AX100"/>
    <mergeCell ref="A101:AX101"/>
    <mergeCell ref="A102:AX102"/>
    <mergeCell ref="A103:AX103"/>
    <mergeCell ref="A104:D104"/>
    <mergeCell ref="E104:P104"/>
    <mergeCell ref="Q104:AB104"/>
    <mergeCell ref="AC104:AN104"/>
    <mergeCell ref="AO104:AX104"/>
    <mergeCell ref="E105:P105"/>
  </mergeCells>
  <phoneticPr fontId="5"/>
  <conditionalFormatting sqref="P18:AX18">
    <cfRule type="expression" dxfId="299" priority="1125">
      <formula>IF(RIGHT(TEXT(P18,"0.#"),1)=".",FALSE,TRUE)</formula>
    </cfRule>
    <cfRule type="expression" dxfId="298" priority="1126">
      <formula>IF(RIGHT(TEXT(P18,"0.#"),1)=".",TRUE,FALSE)</formula>
    </cfRule>
  </conditionalFormatting>
  <conditionalFormatting sqref="Y157">
    <cfRule type="expression" dxfId="297" priority="1121">
      <formula>IF(RIGHT(TEXT(Y157,"0.#"),1)=".",FALSE,TRUE)</formula>
    </cfRule>
    <cfRule type="expression" dxfId="296" priority="1122">
      <formula>IF(RIGHT(TEXT(Y157,"0.#"),1)=".",TRUE,FALSE)</formula>
    </cfRule>
  </conditionalFormatting>
  <conditionalFormatting sqref="AR15:AX15 AR13:AX13">
    <cfRule type="expression" dxfId="295" priority="1119">
      <formula>IF(RIGHT(TEXT(AR13,"0.#"),1)=".",FALSE,TRUE)</formula>
    </cfRule>
    <cfRule type="expression" dxfId="294" priority="1120">
      <formula>IF(RIGHT(TEXT(AR13,"0.#"),1)=".",TRUE,FALSE)</formula>
    </cfRule>
  </conditionalFormatting>
  <conditionalFormatting sqref="P19:AC19">
    <cfRule type="expression" dxfId="293" priority="1117">
      <formula>IF(RIGHT(TEXT(P19,"0.#"),1)=".",FALSE,TRUE)</formula>
    </cfRule>
    <cfRule type="expression" dxfId="292" priority="1118">
      <formula>IF(RIGHT(TEXT(P19,"0.#"),1)=".",TRUE,FALSE)</formula>
    </cfRule>
  </conditionalFormatting>
  <conditionalFormatting sqref="AE28 AQ28">
    <cfRule type="expression" dxfId="291" priority="1115">
      <formula>IF(RIGHT(TEXT(AE28,"0.#"),1)=".",FALSE,TRUE)</formula>
    </cfRule>
    <cfRule type="expression" dxfId="290" priority="1116">
      <formula>IF(RIGHT(TEXT(AE28,"0.#"),1)=".",TRUE,FALSE)</formula>
    </cfRule>
  </conditionalFormatting>
  <conditionalFormatting sqref="Y156">
    <cfRule type="expression" dxfId="289" priority="1113">
      <formula>IF(RIGHT(TEXT(Y156,"0.#"),1)=".",FALSE,TRUE)</formula>
    </cfRule>
    <cfRule type="expression" dxfId="288" priority="1114">
      <formula>IF(RIGHT(TEXT(Y156,"0.#"),1)=".",TRUE,FALSE)</formula>
    </cfRule>
  </conditionalFormatting>
  <conditionalFormatting sqref="AU157">
    <cfRule type="expression" dxfId="287" priority="1109">
      <formula>IF(RIGHT(TEXT(AU157,"0.#"),1)=".",FALSE,TRUE)</formula>
    </cfRule>
    <cfRule type="expression" dxfId="286" priority="1110">
      <formula>IF(RIGHT(TEXT(AU157,"0.#"),1)=".",TRUE,FALSE)</formula>
    </cfRule>
  </conditionalFormatting>
  <conditionalFormatting sqref="AU156">
    <cfRule type="expression" dxfId="285" priority="1107">
      <formula>IF(RIGHT(TEXT(AU156,"0.#"),1)=".",FALSE,TRUE)</formula>
    </cfRule>
    <cfRule type="expression" dxfId="284" priority="1108">
      <formula>IF(RIGHT(TEXT(AU156,"0.#"),1)=".",TRUE,FALSE)</formula>
    </cfRule>
  </conditionalFormatting>
  <conditionalFormatting sqref="Y169 Y165 Y161">
    <cfRule type="expression" dxfId="283" priority="1103">
      <formula>IF(RIGHT(TEXT(Y161,"0.#"),1)=".",FALSE,TRUE)</formula>
    </cfRule>
    <cfRule type="expression" dxfId="282" priority="1104">
      <formula>IF(RIGHT(TEXT(Y161,"0.#"),1)=".",TRUE,FALSE)</formula>
    </cfRule>
  </conditionalFormatting>
  <conditionalFormatting sqref="AU169 AU165 AU161">
    <cfRule type="expression" dxfId="281" priority="1097">
      <formula>IF(RIGHT(TEXT(AU161,"0.#"),1)=".",FALSE,TRUE)</formula>
    </cfRule>
    <cfRule type="expression" dxfId="280" priority="1098">
      <formula>IF(RIGHT(TEXT(AU161,"0.#"),1)=".",TRUE,FALSE)</formula>
    </cfRule>
  </conditionalFormatting>
  <conditionalFormatting sqref="AI28">
    <cfRule type="expression" dxfId="279" priority="1093">
      <formula>IF(RIGHT(TEXT(AI28,"0.#"),1)=".",FALSE,TRUE)</formula>
    </cfRule>
    <cfRule type="expression" dxfId="278" priority="1094">
      <formula>IF(RIGHT(TEXT(AI28,"0.#"),1)=".",TRUE,FALSE)</formula>
    </cfRule>
  </conditionalFormatting>
  <conditionalFormatting sqref="AM28">
    <cfRule type="expression" dxfId="277" priority="1091">
      <formula>IF(RIGHT(TEXT(AM28,"0.#"),1)=".",FALSE,TRUE)</formula>
    </cfRule>
    <cfRule type="expression" dxfId="276" priority="1092">
      <formula>IF(RIGHT(TEXT(AM28,"0.#"),1)=".",TRUE,FALSE)</formula>
    </cfRule>
  </conditionalFormatting>
  <conditionalFormatting sqref="AE29">
    <cfRule type="expression" dxfId="275" priority="1089">
      <formula>IF(RIGHT(TEXT(AE29,"0.#"),1)=".",FALSE,TRUE)</formula>
    </cfRule>
    <cfRule type="expression" dxfId="274" priority="1090">
      <formula>IF(RIGHT(TEXT(AE29,"0.#"),1)=".",TRUE,FALSE)</formula>
    </cfRule>
  </conditionalFormatting>
  <conditionalFormatting sqref="AI29">
    <cfRule type="expression" dxfId="273" priority="1087">
      <formula>IF(RIGHT(TEXT(AI29,"0.#"),1)=".",FALSE,TRUE)</formula>
    </cfRule>
    <cfRule type="expression" dxfId="272" priority="1088">
      <formula>IF(RIGHT(TEXT(AI29,"0.#"),1)=".",TRUE,FALSE)</formula>
    </cfRule>
  </conditionalFormatting>
  <conditionalFormatting sqref="AM29">
    <cfRule type="expression" dxfId="271" priority="1085">
      <formula>IF(RIGHT(TEXT(AM29,"0.#"),1)=".",FALSE,TRUE)</formula>
    </cfRule>
    <cfRule type="expression" dxfId="270" priority="1086">
      <formula>IF(RIGHT(TEXT(AM29,"0.#"),1)=".",TRUE,FALSE)</formula>
    </cfRule>
  </conditionalFormatting>
  <conditionalFormatting sqref="AQ29">
    <cfRule type="expression" dxfId="269" priority="1083">
      <formula>IF(RIGHT(TEXT(AQ29,"0.#"),1)=".",FALSE,TRUE)</formula>
    </cfRule>
    <cfRule type="expression" dxfId="268" priority="1084">
      <formula>IF(RIGHT(TEXT(AQ29,"0.#"),1)=".",TRUE,FALSE)</formula>
    </cfRule>
  </conditionalFormatting>
  <conditionalFormatting sqref="Y178:Y185">
    <cfRule type="expression" dxfId="267" priority="1055">
      <formula>IF(RIGHT(TEXT(Y178,"0.#"),1)=".",FALSE,TRUE)</formula>
    </cfRule>
    <cfRule type="expression" dxfId="266" priority="1056">
      <formula>IF(RIGHT(TEXT(Y178,"0.#"),1)=".",TRUE,FALSE)</formula>
    </cfRule>
  </conditionalFormatting>
  <conditionalFormatting sqref="AL176:AO185">
    <cfRule type="expression" dxfId="265" priority="1045">
      <formula>IF(AND(AL176&gt;=0, RIGHT(TEXT(AL176,"0.#"),1)&lt;&gt;"."),TRUE,FALSE)</formula>
    </cfRule>
    <cfRule type="expression" dxfId="264" priority="1046">
      <formula>IF(AND(AL176&gt;=0, RIGHT(TEXT(AL176,"0.#"),1)="."),TRUE,FALSE)</formula>
    </cfRule>
    <cfRule type="expression" dxfId="263" priority="1047">
      <formula>IF(AND(AL176&lt;0, RIGHT(TEXT(AL176,"0.#"),1)&lt;&gt;"."),TRUE,FALSE)</formula>
    </cfRule>
    <cfRule type="expression" dxfId="262" priority="1048">
      <formula>IF(AND(AL176&lt;0, RIGHT(TEXT(AL176,"0.#"),1)="."),TRUE,FALSE)</formula>
    </cfRule>
  </conditionalFormatting>
  <conditionalFormatting sqref="Y176:Y177">
    <cfRule type="expression" dxfId="261" priority="1043">
      <formula>IF(RIGHT(TEXT(Y176,"0.#"),1)=".",FALSE,TRUE)</formula>
    </cfRule>
    <cfRule type="expression" dxfId="260" priority="1044">
      <formula>IF(RIGHT(TEXT(Y176,"0.#"),1)=".",TRUE,FALSE)</formula>
    </cfRule>
  </conditionalFormatting>
  <conditionalFormatting sqref="Y189:Y190">
    <cfRule type="expression" dxfId="259" priority="975">
      <formula>IF(RIGHT(TEXT(Y189,"0.#"),1)=".",FALSE,TRUE)</formula>
    </cfRule>
    <cfRule type="expression" dxfId="258" priority="976">
      <formula>IF(RIGHT(TEXT(Y189,"0.#"),1)=".",TRUE,FALSE)</formula>
    </cfRule>
  </conditionalFormatting>
  <conditionalFormatting sqref="W23">
    <cfRule type="expression" dxfId="257" priority="1041">
      <formula>IF(RIGHT(TEXT(W23,"0.#"),1)=".",FALSE,TRUE)</formula>
    </cfRule>
    <cfRule type="expression" dxfId="256" priority="1042">
      <formula>IF(RIGHT(TEXT(W23,"0.#"),1)=".",TRUE,FALSE)</formula>
    </cfRule>
  </conditionalFormatting>
  <conditionalFormatting sqref="W24">
    <cfRule type="expression" dxfId="255" priority="1039">
      <formula>IF(RIGHT(TEXT(W24,"0.#"),1)=".",FALSE,TRUE)</formula>
    </cfRule>
    <cfRule type="expression" dxfId="254" priority="1040">
      <formula>IF(RIGHT(TEXT(W24,"0.#"),1)=".",TRUE,FALSE)</formula>
    </cfRule>
  </conditionalFormatting>
  <conditionalFormatting sqref="P23">
    <cfRule type="expression" dxfId="253" priority="1035">
      <formula>IF(RIGHT(TEXT(P23,"0.#"),1)=".",FALSE,TRUE)</formula>
    </cfRule>
    <cfRule type="expression" dxfId="252" priority="1036">
      <formula>IF(RIGHT(TEXT(P23,"0.#"),1)=".",TRUE,FALSE)</formula>
    </cfRule>
  </conditionalFormatting>
  <conditionalFormatting sqref="P24">
    <cfRule type="expression" dxfId="251" priority="1033">
      <formula>IF(RIGHT(TEXT(P24,"0.#"),1)=".",FALSE,TRUE)</formula>
    </cfRule>
    <cfRule type="expression" dxfId="250" priority="1034">
      <formula>IF(RIGHT(TEXT(P24,"0.#"),1)=".",TRUE,FALSE)</formula>
    </cfRule>
  </conditionalFormatting>
  <conditionalFormatting sqref="AU29">
    <cfRule type="expression" dxfId="249" priority="899">
      <formula>IF(RIGHT(TEXT(AU29,"0.#"),1)=".",FALSE,TRUE)</formula>
    </cfRule>
    <cfRule type="expression" dxfId="248" priority="900">
      <formula>IF(RIGHT(TEXT(AU29,"0.#"),1)=".",TRUE,FALSE)</formula>
    </cfRule>
  </conditionalFormatting>
  <conditionalFormatting sqref="AU28">
    <cfRule type="expression" dxfId="247" priority="901">
      <formula>IF(RIGHT(TEXT(AU28,"0.#"),1)=".",FALSE,TRUE)</formula>
    </cfRule>
    <cfRule type="expression" dxfId="246" priority="902">
      <formula>IF(RIGHT(TEXT(AU28,"0.#"),1)=".",TRUE,FALSE)</formula>
    </cfRule>
  </conditionalFormatting>
  <conditionalFormatting sqref="P25:AC25">
    <cfRule type="expression" dxfId="245" priority="897">
      <formula>IF(RIGHT(TEXT(P25,"0.#"),1)=".",FALSE,TRUE)</formula>
    </cfRule>
    <cfRule type="expression" dxfId="244" priority="898">
      <formula>IF(RIGHT(TEXT(P25,"0.#"),1)=".",TRUE,FALSE)</formula>
    </cfRule>
  </conditionalFormatting>
  <conditionalFormatting sqref="AE35">
    <cfRule type="expression" dxfId="243" priority="895">
      <formula>IF(RIGHT(TEXT(AE35,"0.#"),1)=".",FALSE,TRUE)</formula>
    </cfRule>
    <cfRule type="expression" dxfId="242" priority="896">
      <formula>IF(RIGHT(TEXT(AE35,"0.#"),1)=".",TRUE,FALSE)</formula>
    </cfRule>
  </conditionalFormatting>
  <conditionalFormatting sqref="AQ35:AQ37">
    <cfRule type="expression" dxfId="241" priority="877">
      <formula>IF(RIGHT(TEXT(AQ35,"0.#"),1)=".",FALSE,TRUE)</formula>
    </cfRule>
    <cfRule type="expression" dxfId="240" priority="878">
      <formula>IF(RIGHT(TEXT(AQ35,"0.#"),1)=".",TRUE,FALSE)</formula>
    </cfRule>
  </conditionalFormatting>
  <conditionalFormatting sqref="AU35:AU37">
    <cfRule type="expression" dxfId="239" priority="875">
      <formula>IF(RIGHT(TEXT(AU35,"0.#"),1)=".",FALSE,TRUE)</formula>
    </cfRule>
    <cfRule type="expression" dxfId="238" priority="876">
      <formula>IF(RIGHT(TEXT(AU35,"0.#"),1)=".",TRUE,FALSE)</formula>
    </cfRule>
  </conditionalFormatting>
  <conditionalFormatting sqref="AI37">
    <cfRule type="expression" dxfId="237" priority="889">
      <formula>IF(RIGHT(TEXT(AI37,"0.#"),1)=".",FALSE,TRUE)</formula>
    </cfRule>
    <cfRule type="expression" dxfId="236" priority="890">
      <formula>IF(RIGHT(TEXT(AI37,"0.#"),1)=".",TRUE,FALSE)</formula>
    </cfRule>
  </conditionalFormatting>
  <conditionalFormatting sqref="AE36">
    <cfRule type="expression" dxfId="235" priority="893">
      <formula>IF(RIGHT(TEXT(AE36,"0.#"),1)=".",FALSE,TRUE)</formula>
    </cfRule>
    <cfRule type="expression" dxfId="234" priority="894">
      <formula>IF(RIGHT(TEXT(AE36,"0.#"),1)=".",TRUE,FALSE)</formula>
    </cfRule>
  </conditionalFormatting>
  <conditionalFormatting sqref="AE37">
    <cfRule type="expression" dxfId="233" priority="891">
      <formula>IF(RIGHT(TEXT(AE37,"0.#"),1)=".",FALSE,TRUE)</formula>
    </cfRule>
    <cfRule type="expression" dxfId="232" priority="892">
      <formula>IF(RIGHT(TEXT(AE37,"0.#"),1)=".",TRUE,FALSE)</formula>
    </cfRule>
  </conditionalFormatting>
  <conditionalFormatting sqref="AI35">
    <cfRule type="expression" dxfId="231" priority="885">
      <formula>IF(RIGHT(TEXT(AI35,"0.#"),1)=".",FALSE,TRUE)</formula>
    </cfRule>
    <cfRule type="expression" dxfId="230" priority="886">
      <formula>IF(RIGHT(TEXT(AI35,"0.#"),1)=".",TRUE,FALSE)</formula>
    </cfRule>
  </conditionalFormatting>
  <conditionalFormatting sqref="AU49">
    <cfRule type="expression" dxfId="229" priority="771">
      <formula>IF(RIGHT(TEXT(AU49,"0.#"),1)=".",FALSE,TRUE)</formula>
    </cfRule>
    <cfRule type="expression" dxfId="228" priority="772">
      <formula>IF(RIGHT(TEXT(AU49,"0.#"),1)=".",TRUE,FALSE)</formula>
    </cfRule>
  </conditionalFormatting>
  <conditionalFormatting sqref="AU50">
    <cfRule type="expression" dxfId="227" priority="769">
      <formula>IF(RIGHT(TEXT(AU50,"0.#"),1)=".",FALSE,TRUE)</formula>
    </cfRule>
    <cfRule type="expression" dxfId="226" priority="770">
      <formula>IF(RIGHT(TEXT(AU50,"0.#"),1)=".",TRUE,FALSE)</formula>
    </cfRule>
  </conditionalFormatting>
  <conditionalFormatting sqref="AM31">
    <cfRule type="expression" dxfId="225" priority="763">
      <formula>IF(RIGHT(TEXT(AM31,"0.#"),1)=".",FALSE,TRUE)</formula>
    </cfRule>
    <cfRule type="expression" dxfId="224" priority="764">
      <formula>IF(RIGHT(TEXT(AM31,"0.#"),1)=".",TRUE,FALSE)</formula>
    </cfRule>
  </conditionalFormatting>
  <conditionalFormatting sqref="AE32">
    <cfRule type="expression" dxfId="223" priority="761">
      <formula>IF(RIGHT(TEXT(AE32,"0.#"),1)=".",FALSE,TRUE)</formula>
    </cfRule>
    <cfRule type="expression" dxfId="222" priority="762">
      <formula>IF(RIGHT(TEXT(AE32,"0.#"),1)=".",TRUE,FALSE)</formula>
    </cfRule>
  </conditionalFormatting>
  <conditionalFormatting sqref="AI32">
    <cfRule type="expression" dxfId="221" priority="759">
      <formula>IF(RIGHT(TEXT(AI32,"0.#"),1)=".",FALSE,TRUE)</formula>
    </cfRule>
    <cfRule type="expression" dxfId="220" priority="760">
      <formula>IF(RIGHT(TEXT(AI32,"0.#"),1)=".",TRUE,FALSE)</formula>
    </cfRule>
  </conditionalFormatting>
  <conditionalFormatting sqref="AQ32">
    <cfRule type="expression" dxfId="219" priority="757">
      <formula>IF(RIGHT(TEXT(AQ32,"0.#"),1)=".",FALSE,TRUE)</formula>
    </cfRule>
    <cfRule type="expression" dxfId="218" priority="758">
      <formula>IF(RIGHT(TEXT(AQ32,"0.#"),1)=".",TRUE,FALSE)</formula>
    </cfRule>
  </conditionalFormatting>
  <conditionalFormatting sqref="AE31 AQ31">
    <cfRule type="expression" dxfId="217" priority="767">
      <formula>IF(RIGHT(TEXT(AE31,"0.#"),1)=".",FALSE,TRUE)</formula>
    </cfRule>
    <cfRule type="expression" dxfId="216" priority="768">
      <formula>IF(RIGHT(TEXT(AE31,"0.#"),1)=".",TRUE,FALSE)</formula>
    </cfRule>
  </conditionalFormatting>
  <conditionalFormatting sqref="AI31">
    <cfRule type="expression" dxfId="215" priority="765">
      <formula>IF(RIGHT(TEXT(AI31,"0.#"),1)=".",FALSE,TRUE)</formula>
    </cfRule>
    <cfRule type="expression" dxfId="214" priority="766">
      <formula>IF(RIGHT(TEXT(AI31,"0.#"),1)=".",TRUE,FALSE)</formula>
    </cfRule>
  </conditionalFormatting>
  <conditionalFormatting sqref="AQ42:AQ44">
    <cfRule type="expression" dxfId="213" priority="701">
      <formula>IF(RIGHT(TEXT(AQ42,"0.#"),1)=".",FALSE,TRUE)</formula>
    </cfRule>
    <cfRule type="expression" dxfId="212" priority="702">
      <formula>IF(RIGHT(TEXT(AQ42,"0.#"),1)=".",TRUE,FALSE)</formula>
    </cfRule>
  </conditionalFormatting>
  <conditionalFormatting sqref="AU42:AU44">
    <cfRule type="expression" dxfId="211" priority="699">
      <formula>IF(RIGHT(TEXT(AU42,"0.#"),1)=".",FALSE,TRUE)</formula>
    </cfRule>
    <cfRule type="expression" dxfId="210" priority="700">
      <formula>IF(RIGHT(TEXT(AU42,"0.#"),1)=".",TRUE,FALSE)</formula>
    </cfRule>
  </conditionalFormatting>
  <conditionalFormatting sqref="AE56">
    <cfRule type="expression" dxfId="209" priority="697">
      <formula>IF(RIGHT(TEXT(AE56,"0.#"),1)=".",FALSE,TRUE)</formula>
    </cfRule>
    <cfRule type="expression" dxfId="208" priority="698">
      <formula>IF(RIGHT(TEXT(AE56,"0.#"),1)=".",TRUE,FALSE)</formula>
    </cfRule>
  </conditionalFormatting>
  <conditionalFormatting sqref="AM58">
    <cfRule type="expression" dxfId="207" priority="681">
      <formula>IF(RIGHT(TEXT(AM58,"0.#"),1)=".",FALSE,TRUE)</formula>
    </cfRule>
    <cfRule type="expression" dxfId="206" priority="682">
      <formula>IF(RIGHT(TEXT(AM58,"0.#"),1)=".",TRUE,FALSE)</formula>
    </cfRule>
  </conditionalFormatting>
  <conditionalFormatting sqref="AE57">
    <cfRule type="expression" dxfId="205" priority="695">
      <formula>IF(RIGHT(TEXT(AE57,"0.#"),1)=".",FALSE,TRUE)</formula>
    </cfRule>
    <cfRule type="expression" dxfId="204" priority="696">
      <formula>IF(RIGHT(TEXT(AE57,"0.#"),1)=".",TRUE,FALSE)</formula>
    </cfRule>
  </conditionalFormatting>
  <conditionalFormatting sqref="AE58">
    <cfRule type="expression" dxfId="203" priority="693">
      <formula>IF(RIGHT(TEXT(AE58,"0.#"),1)=".",FALSE,TRUE)</formula>
    </cfRule>
    <cfRule type="expression" dxfId="202" priority="694">
      <formula>IF(RIGHT(TEXT(AE58,"0.#"),1)=".",TRUE,FALSE)</formula>
    </cfRule>
  </conditionalFormatting>
  <conditionalFormatting sqref="AI58">
    <cfRule type="expression" dxfId="201" priority="691">
      <formula>IF(RIGHT(TEXT(AI58,"0.#"),1)=".",FALSE,TRUE)</formula>
    </cfRule>
    <cfRule type="expression" dxfId="200" priority="692">
      <formula>IF(RIGHT(TEXT(AI58,"0.#"),1)=".",TRUE,FALSE)</formula>
    </cfRule>
  </conditionalFormatting>
  <conditionalFormatting sqref="AI57">
    <cfRule type="expression" dxfId="199" priority="689">
      <formula>IF(RIGHT(TEXT(AI57,"0.#"),1)=".",FALSE,TRUE)</formula>
    </cfRule>
    <cfRule type="expression" dxfId="198" priority="690">
      <formula>IF(RIGHT(TEXT(AI57,"0.#"),1)=".",TRUE,FALSE)</formula>
    </cfRule>
  </conditionalFormatting>
  <conditionalFormatting sqref="AI56">
    <cfRule type="expression" dxfId="197" priority="687">
      <formula>IF(RIGHT(TEXT(AI56,"0.#"),1)=".",FALSE,TRUE)</formula>
    </cfRule>
    <cfRule type="expression" dxfId="196" priority="688">
      <formula>IF(RIGHT(TEXT(AI56,"0.#"),1)=".",TRUE,FALSE)</formula>
    </cfRule>
  </conditionalFormatting>
  <conditionalFormatting sqref="AM56">
    <cfRule type="expression" dxfId="195" priority="685">
      <formula>IF(RIGHT(TEXT(AM56,"0.#"),1)=".",FALSE,TRUE)</formula>
    </cfRule>
    <cfRule type="expression" dxfId="194" priority="686">
      <formula>IF(RIGHT(TEXT(AM56,"0.#"),1)=".",TRUE,FALSE)</formula>
    </cfRule>
  </conditionalFormatting>
  <conditionalFormatting sqref="AM57">
    <cfRule type="expression" dxfId="193" priority="683">
      <formula>IF(RIGHT(TEXT(AM57,"0.#"),1)=".",FALSE,TRUE)</formula>
    </cfRule>
    <cfRule type="expression" dxfId="192" priority="684">
      <formula>IF(RIGHT(TEXT(AM57,"0.#"),1)=".",TRUE,FALSE)</formula>
    </cfRule>
  </conditionalFormatting>
  <conditionalFormatting sqref="AQ56:AQ58">
    <cfRule type="expression" dxfId="191" priority="679">
      <formula>IF(RIGHT(TEXT(AQ56,"0.#"),1)=".",FALSE,TRUE)</formula>
    </cfRule>
    <cfRule type="expression" dxfId="190" priority="680">
      <formula>IF(RIGHT(TEXT(AQ56,"0.#"),1)=".",TRUE,FALSE)</formula>
    </cfRule>
  </conditionalFormatting>
  <conditionalFormatting sqref="AU56:AU58">
    <cfRule type="expression" dxfId="189" priority="677">
      <formula>IF(RIGHT(TEXT(AU56,"0.#"),1)=".",FALSE,TRUE)</formula>
    </cfRule>
    <cfRule type="expression" dxfId="188" priority="678">
      <formula>IF(RIGHT(TEXT(AU56,"0.#"),1)=".",TRUE,FALSE)</formula>
    </cfRule>
  </conditionalFormatting>
  <conditionalFormatting sqref="AM32">
    <cfRule type="expression" dxfId="187" priority="221">
      <formula>IF(RIGHT(TEXT(AM32,"0.#"),1)=".",FALSE,TRUE)</formula>
    </cfRule>
    <cfRule type="expression" dxfId="186" priority="222">
      <formula>IF(RIGHT(TEXT(AM32,"0.#"),1)=".",TRUE,FALSE)</formula>
    </cfRule>
  </conditionalFormatting>
  <conditionalFormatting sqref="AM37">
    <cfRule type="expression" dxfId="185" priority="219">
      <formula>IF(RIGHT(TEXT(AM37,"0.#"),1)=".",FALSE,TRUE)</formula>
    </cfRule>
    <cfRule type="expression" dxfId="184" priority="220">
      <formula>IF(RIGHT(TEXT(AM37,"0.#"),1)=".",TRUE,FALSE)</formula>
    </cfRule>
  </conditionalFormatting>
  <conditionalFormatting sqref="AM35">
    <cfRule type="expression" dxfId="183" priority="215">
      <formula>IF(RIGHT(TEXT(AM35,"0.#"),1)=".",FALSE,TRUE)</formula>
    </cfRule>
    <cfRule type="expression" dxfId="182" priority="216">
      <formula>IF(RIGHT(TEXT(AM35,"0.#"),1)=".",TRUE,FALSE)</formula>
    </cfRule>
  </conditionalFormatting>
  <conditionalFormatting sqref="AM36">
    <cfRule type="expression" dxfId="181" priority="217">
      <formula>IF(RIGHT(TEXT(AM36,"0.#"),1)=".",FALSE,TRUE)</formula>
    </cfRule>
    <cfRule type="expression" dxfId="180" priority="218">
      <formula>IF(RIGHT(TEXT(AM36,"0.#"),1)=".",TRUE,FALSE)</formula>
    </cfRule>
  </conditionalFormatting>
  <conditionalFormatting sqref="AI36">
    <cfRule type="expression" dxfId="179" priority="213">
      <formula>IF(RIGHT(TEXT(AI36,"0.#"),1)=".",FALSE,TRUE)</formula>
    </cfRule>
    <cfRule type="expression" dxfId="178" priority="214">
      <formula>IF(RIGHT(TEXT(AI36,"0.#"),1)=".",TRUE,FALSE)</formula>
    </cfRule>
  </conditionalFormatting>
  <conditionalFormatting sqref="AM42:AM44">
    <cfRule type="expression" dxfId="177" priority="211">
      <formula>IF(RIGHT(TEXT(AM42,"0.#"),1)=".",FALSE,TRUE)</formula>
    </cfRule>
    <cfRule type="expression" dxfId="176" priority="212">
      <formula>IF(RIGHT(TEXT(AM42,"0.#"),1)=".",TRUE,FALSE)</formula>
    </cfRule>
  </conditionalFormatting>
  <conditionalFormatting sqref="AL189:AO194">
    <cfRule type="expression" dxfId="175" priority="207">
      <formula>IF(AND(AL189&gt;=0, RIGHT(TEXT(AL189,"0.#"),1)&lt;&gt;"."),TRUE,FALSE)</formula>
    </cfRule>
    <cfRule type="expression" dxfId="174" priority="208">
      <formula>IF(AND(AL189&gt;=0, RIGHT(TEXT(AL189,"0.#"),1)="."),TRUE,FALSE)</formula>
    </cfRule>
    <cfRule type="expression" dxfId="173" priority="209">
      <formula>IF(AND(AL189&lt;0, RIGHT(TEXT(AL189,"0.#"),1)&lt;&gt;"."),TRUE,FALSE)</formula>
    </cfRule>
    <cfRule type="expression" dxfId="172" priority="210">
      <formula>IF(AND(AL189&lt;0, RIGHT(TEXT(AL189,"0.#"),1)="."),TRUE,FALSE)</formula>
    </cfRule>
  </conditionalFormatting>
  <conditionalFormatting sqref="AL195:AO195">
    <cfRule type="expression" dxfId="171" priority="197">
      <formula>IF(AND(AL195&gt;=0, RIGHT(TEXT(AL195,"0.#"),1)&lt;&gt;"."),TRUE,FALSE)</formula>
    </cfRule>
    <cfRule type="expression" dxfId="170" priority="198">
      <formula>IF(AND(AL195&gt;=0, RIGHT(TEXT(AL195,"0.#"),1)="."),TRUE,FALSE)</formula>
    </cfRule>
    <cfRule type="expression" dxfId="169" priority="199">
      <formula>IF(AND(AL195&lt;0, RIGHT(TEXT(AL195,"0.#"),1)&lt;&gt;"."),TRUE,FALSE)</formula>
    </cfRule>
    <cfRule type="expression" dxfId="168" priority="200">
      <formula>IF(AND(AL195&lt;0, RIGHT(TEXT(AL195,"0.#"),1)="."),TRUE,FALSE)</formula>
    </cfRule>
  </conditionalFormatting>
  <conditionalFormatting sqref="AL196:AO196">
    <cfRule type="expression" dxfId="167" priority="191">
      <formula>IF(AND(AL196&gt;=0, RIGHT(TEXT(AL196,"0.#"),1)&lt;&gt;"."),TRUE,FALSE)</formula>
    </cfRule>
    <cfRule type="expression" dxfId="166" priority="192">
      <formula>IF(AND(AL196&gt;=0, RIGHT(TEXT(AL196,"0.#"),1)="."),TRUE,FALSE)</formula>
    </cfRule>
    <cfRule type="expression" dxfId="165" priority="193">
      <formula>IF(AND(AL196&lt;0, RIGHT(TEXT(AL196,"0.#"),1)&lt;&gt;"."),TRUE,FALSE)</formula>
    </cfRule>
    <cfRule type="expression" dxfId="164" priority="194">
      <formula>IF(AND(AL196&lt;0, RIGHT(TEXT(AL196,"0.#"),1)="."),TRUE,FALSE)</formula>
    </cfRule>
  </conditionalFormatting>
  <conditionalFormatting sqref="AL197:AO197">
    <cfRule type="expression" dxfId="163" priority="185">
      <formula>IF(AND(AL197&gt;=0, RIGHT(TEXT(AL197,"0.#"),1)&lt;&gt;"."),TRUE,FALSE)</formula>
    </cfRule>
    <cfRule type="expression" dxfId="162" priority="186">
      <formula>IF(AND(AL197&gt;=0, RIGHT(TEXT(AL197,"0.#"),1)="."),TRUE,FALSE)</formula>
    </cfRule>
    <cfRule type="expression" dxfId="161" priority="187">
      <formula>IF(AND(AL197&lt;0, RIGHT(TEXT(AL197,"0.#"),1)&lt;&gt;"."),TRUE,FALSE)</formula>
    </cfRule>
    <cfRule type="expression" dxfId="160" priority="188">
      <formula>IF(AND(AL197&lt;0, RIGHT(TEXT(AL197,"0.#"),1)="."),TRUE,FALSE)</formula>
    </cfRule>
  </conditionalFormatting>
  <conditionalFormatting sqref="Y198">
    <cfRule type="expression" dxfId="159" priority="183">
      <formula>IF(RIGHT(TEXT(Y198,"0.#"),1)=".",FALSE,TRUE)</formula>
    </cfRule>
    <cfRule type="expression" dxfId="158" priority="184">
      <formula>IF(RIGHT(TEXT(Y198,"0.#"),1)=".",TRUE,FALSE)</formula>
    </cfRule>
  </conditionalFormatting>
  <conditionalFormatting sqref="AL198:AO198">
    <cfRule type="expression" dxfId="157" priority="179">
      <formula>IF(AND(AL198&gt;=0, RIGHT(TEXT(AL198,"0.#"),1)&lt;&gt;"."),TRUE,FALSE)</formula>
    </cfRule>
    <cfRule type="expression" dxfId="156" priority="180">
      <formula>IF(AND(AL198&gt;=0, RIGHT(TEXT(AL198,"0.#"),1)="."),TRUE,FALSE)</formula>
    </cfRule>
    <cfRule type="expression" dxfId="155" priority="181">
      <formula>IF(AND(AL198&lt;0, RIGHT(TEXT(AL198,"0.#"),1)&lt;&gt;"."),TRUE,FALSE)</formula>
    </cfRule>
    <cfRule type="expression" dxfId="154" priority="182">
      <formula>IF(AND(AL198&lt;0, RIGHT(TEXT(AL198,"0.#"),1)="."),TRUE,FALSE)</formula>
    </cfRule>
  </conditionalFormatting>
  <conditionalFormatting sqref="Y191">
    <cfRule type="expression" dxfId="153" priority="167">
      <formula>IF(RIGHT(TEXT(Y191,"0.#"),1)=".",FALSE,TRUE)</formula>
    </cfRule>
    <cfRule type="expression" dxfId="152" priority="168">
      <formula>IF(RIGHT(TEXT(Y191,"0.#"),1)=".",TRUE,FALSE)</formula>
    </cfRule>
  </conditionalFormatting>
  <conditionalFormatting sqref="Y192">
    <cfRule type="expression" dxfId="151" priority="165">
      <formula>IF(RIGHT(TEXT(Y192,"0.#"),1)=".",FALSE,TRUE)</formula>
    </cfRule>
    <cfRule type="expression" dxfId="150" priority="166">
      <formula>IF(RIGHT(TEXT(Y192,"0.#"),1)=".",TRUE,FALSE)</formula>
    </cfRule>
  </conditionalFormatting>
  <conditionalFormatting sqref="Y193">
    <cfRule type="expression" dxfId="149" priority="163">
      <formula>IF(RIGHT(TEXT(Y193,"0.#"),1)=".",FALSE,TRUE)</formula>
    </cfRule>
    <cfRule type="expression" dxfId="148" priority="164">
      <formula>IF(RIGHT(TEXT(Y193,"0.#"),1)=".",TRUE,FALSE)</formula>
    </cfRule>
  </conditionalFormatting>
  <conditionalFormatting sqref="Y194">
    <cfRule type="expression" dxfId="147" priority="159">
      <formula>IF(RIGHT(TEXT(Y194,"0.#"),1)=".",FALSE,TRUE)</formula>
    </cfRule>
    <cfRule type="expression" dxfId="146" priority="160">
      <formula>IF(RIGHT(TEXT(Y194,"0.#"),1)=".",TRUE,FALSE)</formula>
    </cfRule>
  </conditionalFormatting>
  <conditionalFormatting sqref="Y195">
    <cfRule type="expression" dxfId="145" priority="157">
      <formula>IF(RIGHT(TEXT(Y195,"0.#"),1)=".",FALSE,TRUE)</formula>
    </cfRule>
    <cfRule type="expression" dxfId="144" priority="158">
      <formula>IF(RIGHT(TEXT(Y195,"0.#"),1)=".",TRUE,FALSE)</formula>
    </cfRule>
  </conditionalFormatting>
  <conditionalFormatting sqref="Y196">
    <cfRule type="expression" dxfId="143" priority="155">
      <formula>IF(RIGHT(TEXT(Y196,"0.#"),1)=".",FALSE,TRUE)</formula>
    </cfRule>
    <cfRule type="expression" dxfId="142" priority="156">
      <formula>IF(RIGHT(TEXT(Y196,"0.#"),1)=".",TRUE,FALSE)</formula>
    </cfRule>
  </conditionalFormatting>
  <conditionalFormatting sqref="Y197">
    <cfRule type="expression" dxfId="141" priority="153">
      <formula>IF(RIGHT(TEXT(Y197,"0.#"),1)=".",FALSE,TRUE)</formula>
    </cfRule>
    <cfRule type="expression" dxfId="140" priority="154">
      <formula>IF(RIGHT(TEXT(Y197,"0.#"),1)=".",TRUE,FALSE)</formula>
    </cfRule>
  </conditionalFormatting>
  <conditionalFormatting sqref="AK14:AQ14">
    <cfRule type="expression" dxfId="139" priority="151">
      <formula>IF(RIGHT(TEXT(AK14,"0.#"),1)=".",FALSE,TRUE)</formula>
    </cfRule>
    <cfRule type="expression" dxfId="138" priority="152">
      <formula>IF(RIGHT(TEXT(AK14,"0.#"),1)=".",TRUE,FALSE)</formula>
    </cfRule>
  </conditionalFormatting>
  <conditionalFormatting sqref="AK13:AQ13 AD15:AQ17">
    <cfRule type="expression" dxfId="137" priority="149">
      <formula>IF(RIGHT(TEXT(AD13,"0.#"),1)=".",FALSE,TRUE)</formula>
    </cfRule>
    <cfRule type="expression" dxfId="136" priority="150">
      <formula>IF(RIGHT(TEXT(AD13,"0.#"),1)=".",TRUE,FALSE)</formula>
    </cfRule>
  </conditionalFormatting>
  <conditionalFormatting sqref="P14:AC14">
    <cfRule type="expression" dxfId="135" priority="147">
      <formula>IF(RIGHT(TEXT(P14,"0.#"),1)=".",FALSE,TRUE)</formula>
    </cfRule>
    <cfRule type="expression" dxfId="134" priority="148">
      <formula>IF(RIGHT(TEXT(P14,"0.#"),1)=".",TRUE,FALSE)</formula>
    </cfRule>
  </conditionalFormatting>
  <conditionalFormatting sqref="P15:AC17 P13:AC13">
    <cfRule type="expression" dxfId="133" priority="145">
      <formula>IF(RIGHT(TEXT(P13,"0.#"),1)=".",FALSE,TRUE)</formula>
    </cfRule>
    <cfRule type="expression" dxfId="132" priority="146">
      <formula>IF(RIGHT(TEXT(P13,"0.#"),1)=".",TRUE,FALSE)</formula>
    </cfRule>
  </conditionalFormatting>
  <conditionalFormatting sqref="AD13:AJ13">
    <cfRule type="expression" dxfId="131" priority="143">
      <formula>IF(RIGHT(TEXT(AD13,"0.#"),1)=".",FALSE,TRUE)</formula>
    </cfRule>
    <cfRule type="expression" dxfId="130" priority="144">
      <formula>IF(RIGHT(TEXT(AD13,"0.#"),1)=".",TRUE,FALSE)</formula>
    </cfRule>
  </conditionalFormatting>
  <conditionalFormatting sqref="AD14:AJ14">
    <cfRule type="expression" dxfId="129" priority="141">
      <formula>IF(RIGHT(TEXT(AD14,"0.#"),1)=".",FALSE,TRUE)</formula>
    </cfRule>
    <cfRule type="expression" dxfId="128" priority="142">
      <formula>IF(RIGHT(TEXT(AD14,"0.#"),1)=".",TRUE,FALSE)</formula>
    </cfRule>
  </conditionalFormatting>
  <conditionalFormatting sqref="AD19:AJ19">
    <cfRule type="expression" dxfId="127" priority="139">
      <formula>IF(RIGHT(TEXT(AD19,"0.#"),1)=".",FALSE,TRUE)</formula>
    </cfRule>
    <cfRule type="expression" dxfId="126" priority="140">
      <formula>IF(RIGHT(TEXT(AD19,"0.#"),1)=".",TRUE,FALSE)</formula>
    </cfRule>
  </conditionalFormatting>
  <conditionalFormatting sqref="AI44">
    <cfRule type="expression" dxfId="125" priority="109">
      <formula>IF(RIGHT(TEXT(AI44,"0.#"),1)=".",FALSE,TRUE)</formula>
    </cfRule>
    <cfRule type="expression" dxfId="124" priority="110">
      <formula>IF(RIGHT(TEXT(AI44,"0.#"),1)=".",TRUE,FALSE)</formula>
    </cfRule>
  </conditionalFormatting>
  <conditionalFormatting sqref="AI42">
    <cfRule type="expression" dxfId="123" priority="105">
      <formula>IF(RIGHT(TEXT(AI42,"0.#"),1)=".",FALSE,TRUE)</formula>
    </cfRule>
    <cfRule type="expression" dxfId="122" priority="106">
      <formula>IF(RIGHT(TEXT(AI42,"0.#"),1)=".",TRUE,FALSE)</formula>
    </cfRule>
  </conditionalFormatting>
  <conditionalFormatting sqref="AI43">
    <cfRule type="expression" dxfId="121" priority="107">
      <formula>IF(RIGHT(TEXT(AI43,"0.#"),1)=".",FALSE,TRUE)</formula>
    </cfRule>
    <cfRule type="expression" dxfId="120" priority="108">
      <formula>IF(RIGHT(TEXT(AI43,"0.#"),1)=".",TRUE,FALSE)</formula>
    </cfRule>
  </conditionalFormatting>
  <conditionalFormatting sqref="AE42">
    <cfRule type="expression" dxfId="119" priority="99">
      <formula>IF(RIGHT(TEXT(AE42,"0.#"),1)=".",FALSE,TRUE)</formula>
    </cfRule>
    <cfRule type="expression" dxfId="118" priority="100">
      <formula>IF(RIGHT(TEXT(AE42,"0.#"),1)=".",TRUE,FALSE)</formula>
    </cfRule>
  </conditionalFormatting>
  <conditionalFormatting sqref="AE44">
    <cfRule type="expression" dxfId="117" priority="103">
      <formula>IF(RIGHT(TEXT(AE44,"0.#"),1)=".",FALSE,TRUE)</formula>
    </cfRule>
    <cfRule type="expression" dxfId="116" priority="104">
      <formula>IF(RIGHT(TEXT(AE44,"0.#"),1)=".",TRUE,FALSE)</formula>
    </cfRule>
  </conditionalFormatting>
  <conditionalFormatting sqref="AE43">
    <cfRule type="expression" dxfId="115" priority="101">
      <formula>IF(RIGHT(TEXT(AE43,"0.#"),1)=".",FALSE,TRUE)</formula>
    </cfRule>
    <cfRule type="expression" dxfId="114" priority="102">
      <formula>IF(RIGHT(TEXT(AE43,"0.#"),1)=".",TRUE,FALSE)</formula>
    </cfRule>
  </conditionalFormatting>
  <conditionalFormatting sqref="Y160">
    <cfRule type="expression" dxfId="113" priority="97">
      <formula>IF(RIGHT(TEXT(Y160,"0.#"),1)=".",FALSE,TRUE)</formula>
    </cfRule>
    <cfRule type="expression" dxfId="112" priority="98">
      <formula>IF(RIGHT(TEXT(Y160,"0.#"),1)=".",TRUE,FALSE)</formula>
    </cfRule>
  </conditionalFormatting>
  <conditionalFormatting sqref="AU160">
    <cfRule type="expression" dxfId="111" priority="95">
      <formula>IF(RIGHT(TEXT(AU160,"0.#"),1)=".",FALSE,TRUE)</formula>
    </cfRule>
    <cfRule type="expression" dxfId="110" priority="96">
      <formula>IF(RIGHT(TEXT(AU160,"0.#"),1)=".",TRUE,FALSE)</formula>
    </cfRule>
  </conditionalFormatting>
  <conditionalFormatting sqref="Y164">
    <cfRule type="expression" dxfId="109" priority="93">
      <formula>IF(RIGHT(TEXT(Y164,"0.#"),1)=".",FALSE,TRUE)</formula>
    </cfRule>
    <cfRule type="expression" dxfId="108" priority="94">
      <formula>IF(RIGHT(TEXT(Y164,"0.#"),1)=".",TRUE,FALSE)</formula>
    </cfRule>
  </conditionalFormatting>
  <conditionalFormatting sqref="AU164">
    <cfRule type="expression" dxfId="107" priority="91">
      <formula>IF(RIGHT(TEXT(AU164,"0.#"),1)=".",FALSE,TRUE)</formula>
    </cfRule>
    <cfRule type="expression" dxfId="106" priority="92">
      <formula>IF(RIGHT(TEXT(AU164,"0.#"),1)=".",TRUE,FALSE)</formula>
    </cfRule>
  </conditionalFormatting>
  <conditionalFormatting sqref="Y168">
    <cfRule type="expression" dxfId="105" priority="89">
      <formula>IF(RIGHT(TEXT(Y168,"0.#"),1)=".",FALSE,TRUE)</formula>
    </cfRule>
    <cfRule type="expression" dxfId="104" priority="90">
      <formula>IF(RIGHT(TEXT(Y168,"0.#"),1)=".",TRUE,FALSE)</formula>
    </cfRule>
  </conditionalFormatting>
  <conditionalFormatting sqref="AU168">
    <cfRule type="expression" dxfId="103" priority="87">
      <formula>IF(RIGHT(TEXT(AU168,"0.#"),1)=".",FALSE,TRUE)</formula>
    </cfRule>
    <cfRule type="expression" dxfId="102" priority="88">
      <formula>IF(RIGHT(TEXT(AU168,"0.#"),1)=".",TRUE,FALSE)</formula>
    </cfRule>
  </conditionalFormatting>
  <conditionalFormatting sqref="Y202">
    <cfRule type="expression" dxfId="101" priority="81">
      <formula>IF(RIGHT(TEXT(Y202,"0.#"),1)=".",FALSE,TRUE)</formula>
    </cfRule>
    <cfRule type="expression" dxfId="100" priority="82">
      <formula>IF(RIGHT(TEXT(Y202,"0.#"),1)=".",TRUE,FALSE)</formula>
    </cfRule>
  </conditionalFormatting>
  <conditionalFormatting sqref="Y206">
    <cfRule type="expression" dxfId="99" priority="79">
      <formula>IF(RIGHT(TEXT(Y206,"0.#"),1)=".",FALSE,TRUE)</formula>
    </cfRule>
    <cfRule type="expression" dxfId="98" priority="80">
      <formula>IF(RIGHT(TEXT(Y206,"0.#"),1)=".",TRUE,FALSE)</formula>
    </cfRule>
  </conditionalFormatting>
  <conditionalFormatting sqref="AL206:AO206">
    <cfRule type="expression" dxfId="97" priority="75">
      <formula>IF(AND(AL206&gt;=0, RIGHT(TEXT(AL206,"0.#"),1)&lt;&gt;"."),TRUE,FALSE)</formula>
    </cfRule>
    <cfRule type="expression" dxfId="96" priority="76">
      <formula>IF(AND(AL206&gt;=0, RIGHT(TEXT(AL206,"0.#"),1)="."),TRUE,FALSE)</formula>
    </cfRule>
    <cfRule type="expression" dxfId="95" priority="77">
      <formula>IF(AND(AL206&lt;0, RIGHT(TEXT(AL206,"0.#"),1)&lt;&gt;"."),TRUE,FALSE)</formula>
    </cfRule>
    <cfRule type="expression" dxfId="94" priority="78">
      <formula>IF(AND(AL206&lt;0, RIGHT(TEXT(AL206,"0.#"),1)="."),TRUE,FALSE)</formula>
    </cfRule>
  </conditionalFormatting>
  <conditionalFormatting sqref="Y210">
    <cfRule type="expression" dxfId="93" priority="73">
      <formula>IF(RIGHT(TEXT(Y210,"0.#"),1)=".",FALSE,TRUE)</formula>
    </cfRule>
    <cfRule type="expression" dxfId="92" priority="74">
      <formula>IF(RIGHT(TEXT(Y210,"0.#"),1)=".",TRUE,FALSE)</formula>
    </cfRule>
  </conditionalFormatting>
  <conditionalFormatting sqref="AL210:AO210">
    <cfRule type="expression" dxfId="91" priority="69">
      <formula>IF(AND(AL210&gt;=0, RIGHT(TEXT(AL210,"0.#"),1)&lt;&gt;"."),TRUE,FALSE)</formula>
    </cfRule>
    <cfRule type="expression" dxfId="90" priority="70">
      <formula>IF(AND(AL210&gt;=0, RIGHT(TEXT(AL210,"0.#"),1)="."),TRUE,FALSE)</formula>
    </cfRule>
    <cfRule type="expression" dxfId="89" priority="71">
      <formula>IF(AND(AL210&lt;0, RIGHT(TEXT(AL210,"0.#"),1)&lt;&gt;"."),TRUE,FALSE)</formula>
    </cfRule>
    <cfRule type="expression" dxfId="88" priority="72">
      <formula>IF(AND(AL210&lt;0, RIGHT(TEXT(AL210,"0.#"),1)="."),TRUE,FALSE)</formula>
    </cfRule>
  </conditionalFormatting>
  <conditionalFormatting sqref="Y214">
    <cfRule type="expression" dxfId="87" priority="61">
      <formula>IF(RIGHT(TEXT(Y214,"0.#"),1)=".",FALSE,TRUE)</formula>
    </cfRule>
    <cfRule type="expression" dxfId="86" priority="62">
      <formula>IF(RIGHT(TEXT(Y214,"0.#"),1)=".",TRUE,FALSE)</formula>
    </cfRule>
  </conditionalFormatting>
  <conditionalFormatting sqref="AL214:AO214">
    <cfRule type="expression" dxfId="85" priority="57">
      <formula>IF(AND(AL214&gt;=0, RIGHT(TEXT(AL214,"0.#"),1)&lt;&gt;"."),TRUE,FALSE)</formula>
    </cfRule>
    <cfRule type="expression" dxfId="84" priority="58">
      <formula>IF(AND(AL214&gt;=0, RIGHT(TEXT(AL214,"0.#"),1)="."),TRUE,FALSE)</formula>
    </cfRule>
    <cfRule type="expression" dxfId="83" priority="59">
      <formula>IF(AND(AL214&lt;0, RIGHT(TEXT(AL214,"0.#"),1)&lt;&gt;"."),TRUE,FALSE)</formula>
    </cfRule>
    <cfRule type="expression" dxfId="82" priority="60">
      <formula>IF(AND(AL214&lt;0, RIGHT(TEXT(AL214,"0.#"),1)="."),TRUE,FALSE)</formula>
    </cfRule>
  </conditionalFormatting>
  <conditionalFormatting sqref="Y218">
    <cfRule type="expression" dxfId="81" priority="51">
      <formula>IF(RIGHT(TEXT(Y218,"0.#"),1)=".",FALSE,TRUE)</formula>
    </cfRule>
    <cfRule type="expression" dxfId="80" priority="52">
      <formula>IF(RIGHT(TEXT(Y218,"0.#"),1)=".",TRUE,FALSE)</formula>
    </cfRule>
  </conditionalFormatting>
  <conditionalFormatting sqref="Y222">
    <cfRule type="expression" dxfId="79" priority="45">
      <formula>IF(RIGHT(TEXT(Y222,"0.#"),1)=".",FALSE,TRUE)</formula>
    </cfRule>
    <cfRule type="expression" dxfId="78" priority="46">
      <formula>IF(RIGHT(TEXT(Y222,"0.#"),1)=".",TRUE,FALSE)</formula>
    </cfRule>
  </conditionalFormatting>
  <conditionalFormatting sqref="AL222:AO222">
    <cfRule type="expression" dxfId="77" priority="41">
      <formula>IF(AND(AL222&gt;=0, RIGHT(TEXT(AL222,"0.#"),1)&lt;&gt;"."),TRUE,FALSE)</formula>
    </cfRule>
    <cfRule type="expression" dxfId="76" priority="42">
      <formula>IF(AND(AL222&gt;=0, RIGHT(TEXT(AL222,"0.#"),1)="."),TRUE,FALSE)</formula>
    </cfRule>
    <cfRule type="expression" dxfId="75" priority="43">
      <formula>IF(AND(AL222&lt;0, RIGHT(TEXT(AL222,"0.#"),1)&lt;&gt;"."),TRUE,FALSE)</formula>
    </cfRule>
    <cfRule type="expression" dxfId="74" priority="44">
      <formula>IF(AND(AL222&lt;0, RIGHT(TEXT(AL222,"0.#"),1)="."),TRUE,FALSE)</formula>
    </cfRule>
  </conditionalFormatting>
  <conditionalFormatting sqref="AL202:AO202">
    <cfRule type="expression" dxfId="73" priority="37">
      <formula>IF(AND(AL202&gt;=0, RIGHT(TEXT(AL202,"0.#"),1)&lt;&gt;"."),TRUE,FALSE)</formula>
    </cfRule>
    <cfRule type="expression" dxfId="72" priority="38">
      <formula>IF(AND(AL202&gt;=0, RIGHT(TEXT(AL202,"0.#"),1)="."),TRUE,FALSE)</formula>
    </cfRule>
    <cfRule type="expression" dxfId="71" priority="39">
      <formula>IF(AND(AL202&lt;0, RIGHT(TEXT(AL202,"0.#"),1)&lt;&gt;"."),TRUE,FALSE)</formula>
    </cfRule>
    <cfRule type="expression" dxfId="70" priority="40">
      <formula>IF(AND(AL202&lt;0, RIGHT(TEXT(AL202,"0.#"),1)="."),TRUE,FALSE)</formula>
    </cfRule>
  </conditionalFormatting>
  <conditionalFormatting sqref="AL218:AO218">
    <cfRule type="expression" dxfId="69" priority="33">
      <formula>IF(AND(AL218&gt;=0, RIGHT(TEXT(AL218,"0.#"),1)&lt;&gt;"."),TRUE,FALSE)</formula>
    </cfRule>
    <cfRule type="expression" dxfId="68" priority="34">
      <formula>IF(AND(AL218&gt;=0, RIGHT(TEXT(AL218,"0.#"),1)="."),TRUE,FALSE)</formula>
    </cfRule>
    <cfRule type="expression" dxfId="67" priority="35">
      <formula>IF(AND(AL218&lt;0, RIGHT(TEXT(AL218,"0.#"),1)&lt;&gt;"."),TRUE,FALSE)</formula>
    </cfRule>
    <cfRule type="expression" dxfId="66" priority="36">
      <formula>IF(AND(AL218&lt;0, RIGHT(TEXT(AL218,"0.#"),1)="."),TRUE,FALSE)</formula>
    </cfRule>
  </conditionalFormatting>
  <conditionalFormatting sqref="AQ49">
    <cfRule type="expression" dxfId="65" priority="31">
      <formula>IF(RIGHT(TEXT(AQ49,"0.#"),1)=".",FALSE,TRUE)</formula>
    </cfRule>
    <cfRule type="expression" dxfId="64" priority="32">
      <formula>IF(RIGHT(TEXT(AQ49,"0.#"),1)=".",TRUE,FALSE)</formula>
    </cfRule>
  </conditionalFormatting>
  <conditionalFormatting sqref="AM49">
    <cfRule type="expression" dxfId="63" priority="29">
      <formula>IF(RIGHT(TEXT(AM49,"0.#"),1)=".",FALSE,TRUE)</formula>
    </cfRule>
    <cfRule type="expression" dxfId="62" priority="30">
      <formula>IF(RIGHT(TEXT(AM49,"0.#"),1)=".",TRUE,FALSE)</formula>
    </cfRule>
  </conditionalFormatting>
  <conditionalFormatting sqref="AQ50">
    <cfRule type="expression" dxfId="61" priority="27">
      <formula>IF(RIGHT(TEXT(AQ50,"0.#"),1)=".",FALSE,TRUE)</formula>
    </cfRule>
    <cfRule type="expression" dxfId="60" priority="28">
      <formula>IF(RIGHT(TEXT(AQ50,"0.#"),1)=".",TRUE,FALSE)</formula>
    </cfRule>
  </conditionalFormatting>
  <conditionalFormatting sqref="AE50">
    <cfRule type="expression" dxfId="59" priority="25">
      <formula>IF(RIGHT(TEXT(AE50,"0.#"),1)=".",FALSE,TRUE)</formula>
    </cfRule>
    <cfRule type="expression" dxfId="58" priority="26">
      <formula>IF(RIGHT(TEXT(AE50,"0.#"),1)=".",TRUE,FALSE)</formula>
    </cfRule>
  </conditionalFormatting>
  <conditionalFormatting sqref="AI49">
    <cfRule type="expression" dxfId="57" priority="23">
      <formula>IF(RIGHT(TEXT(AI49,"0.#"),1)=".",FALSE,TRUE)</formula>
    </cfRule>
    <cfRule type="expression" dxfId="56" priority="24">
      <formula>IF(RIGHT(TEXT(AI49,"0.#"),1)=".",TRUE,FALSE)</formula>
    </cfRule>
  </conditionalFormatting>
  <conditionalFormatting sqref="AI50">
    <cfRule type="expression" dxfId="55" priority="21">
      <formula>IF(RIGHT(TEXT(AI50,"0.#"),1)=".",FALSE,TRUE)</formula>
    </cfRule>
    <cfRule type="expression" dxfId="54" priority="22">
      <formula>IF(RIGHT(TEXT(AI50,"0.#"),1)=".",TRUE,FALSE)</formula>
    </cfRule>
  </conditionalFormatting>
  <conditionalFormatting sqref="AE49">
    <cfRule type="expression" dxfId="53" priority="19">
      <formula>IF(RIGHT(TEXT(AE49,"0.#"),1)=".",FALSE,TRUE)</formula>
    </cfRule>
    <cfRule type="expression" dxfId="52" priority="20">
      <formula>IF(RIGHT(TEXT(AE49,"0.#"),1)=".",TRUE,FALSE)</formula>
    </cfRule>
  </conditionalFormatting>
  <conditionalFormatting sqref="AM50">
    <cfRule type="expression" dxfId="51" priority="17">
      <formula>IF(RIGHT(TEXT(AM50,"0.#"),1)=".",FALSE,TRUE)</formula>
    </cfRule>
    <cfRule type="expression" dxfId="50" priority="18">
      <formula>IF(RIGHT(TEXT(AM50,"0.#"),1)=".",TRUE,FALSE)</formula>
    </cfRule>
  </conditionalFormatting>
  <conditionalFormatting sqref="AQ53">
    <cfRule type="expression" dxfId="49" priority="13">
      <formula>IF(RIGHT(TEXT(AQ53,"0.#"),1)=".",FALSE,TRUE)</formula>
    </cfRule>
    <cfRule type="expression" dxfId="48" priority="14">
      <formula>IF(RIGHT(TEXT(AQ53,"0.#"),1)=".",TRUE,FALSE)</formula>
    </cfRule>
  </conditionalFormatting>
  <conditionalFormatting sqref="AQ52">
    <cfRule type="expression" dxfId="47" priority="15">
      <formula>IF(RIGHT(TEXT(AQ52,"0.#"),1)=".",FALSE,TRUE)</formula>
    </cfRule>
    <cfRule type="expression" dxfId="46" priority="16">
      <formula>IF(RIGHT(TEXT(AQ52,"0.#"),1)=".",TRUE,FALSE)</formula>
    </cfRule>
  </conditionalFormatting>
  <conditionalFormatting sqref="AM52">
    <cfRule type="expression" dxfId="45" priority="11">
      <formula>IF(RIGHT(TEXT(AM52,"0.#"),1)=".",FALSE,TRUE)</formula>
    </cfRule>
    <cfRule type="expression" dxfId="44" priority="12">
      <formula>IF(RIGHT(TEXT(AM52,"0.#"),1)=".",TRUE,FALSE)</formula>
    </cfRule>
  </conditionalFormatting>
  <conditionalFormatting sqref="AI52">
    <cfRule type="expression" dxfId="43" priority="9">
      <formula>IF(RIGHT(TEXT(AI52,"0.#"),1)=".",FALSE,TRUE)</formula>
    </cfRule>
    <cfRule type="expression" dxfId="42" priority="10">
      <formula>IF(RIGHT(TEXT(AI52,"0.#"),1)=".",TRUE,FALSE)</formula>
    </cfRule>
  </conditionalFormatting>
  <conditionalFormatting sqref="AE52">
    <cfRule type="expression" dxfId="41" priority="7">
      <formula>IF(RIGHT(TEXT(AE52,"0.#"),1)=".",FALSE,TRUE)</formula>
    </cfRule>
    <cfRule type="expression" dxfId="40" priority="8">
      <formula>IF(RIGHT(TEXT(AE52,"0.#"),1)=".",TRUE,FALSE)</formula>
    </cfRule>
  </conditionalFormatting>
  <conditionalFormatting sqref="AE53">
    <cfRule type="expression" dxfId="39" priority="5">
      <formula>IF(RIGHT(TEXT(AE53,"0.#"),1)=".",FALSE,TRUE)</formula>
    </cfRule>
    <cfRule type="expression" dxfId="38" priority="6">
      <formula>IF(RIGHT(TEXT(AE53,"0.#"),1)=".",TRUE,FALSE)</formula>
    </cfRule>
  </conditionalFormatting>
  <conditionalFormatting sqref="AI53">
    <cfRule type="expression" dxfId="37" priority="3">
      <formula>IF(RIGHT(TEXT(AI53,"0.#"),1)=".",FALSE,TRUE)</formula>
    </cfRule>
    <cfRule type="expression" dxfId="36" priority="4">
      <formula>IF(RIGHT(TEXT(AI53,"0.#"),1)=".",TRUE,FALSE)</formula>
    </cfRule>
  </conditionalFormatting>
  <conditionalFormatting sqref="AM53">
    <cfRule type="expression" dxfId="35" priority="1">
      <formula>IF(RIGHT(TEXT(AM53,"0.#"),1)=".",FALSE,TRUE)</formula>
    </cfRule>
    <cfRule type="expression" dxfId="34" priority="2">
      <formula>IF(RIGHT(TEXT(AM53,"0.#"),1)=".",TRUE,FALSE)</formula>
    </cfRule>
  </conditionalFormatting>
  <dataValidations count="17">
    <dataValidation type="whole" allowBlank="1" showInputMessage="1" showErrorMessage="1" sqref="O112:P113 AX112:AX114 AA112:AB113 AM112:AN113">
      <formula1>0</formula1>
      <formula2>99</formula2>
    </dataValidation>
    <dataValidation type="whole" allowBlank="1" showInputMessage="1" showErrorMessage="1" sqref="AJ112:AK113 X112:Y113 AJ114 L112:L114 M112:M113 X114 AU112:AV113 J88:J92">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8:E98">
      <formula1>T行政事業レビュー推進チームの所見</formula1>
    </dataValidation>
    <dataValidation type="custom" imeMode="disabled" allowBlank="1" showInputMessage="1" showErrorMessage="1" sqref="AH176:AK185 AH189:AK198 AH202:AK202 AH206:AK206 AH210:AK210 AH214:AK214 AH218:AK218 AH222:AK222">
      <formula1>OR(AND(MOD(IF(ISNUMBER(AH176), AH176, 0.5),1)=0, 0&lt;=AH176), AH176="-")</formula1>
    </dataValidation>
    <dataValidation type="whole" imeMode="disabled" allowBlank="1" showInputMessage="1" showErrorMessage="1" sqref="AW2:AX2">
      <formula1>0</formula1>
      <formula2>99</formula2>
    </dataValidation>
    <dataValidation type="list" allowBlank="1" showInputMessage="1" showErrorMessage="1" sqref="A100:E100">
      <formula1>T所見を踏まえた改善点</formula1>
    </dataValidation>
    <dataValidation type="list" allowBlank="1" showInputMessage="1" showErrorMessage="1" error="プルダウンリストから選択してください。" sqref="AD73:AF74">
      <formula1>"有,無"</formula1>
    </dataValidation>
    <dataValidation type="list" allowBlank="1" showInputMessage="1" showErrorMessage="1" error="プルダウンリストから選択してください。" sqref="AD69:AF72 AD75:AD86 AE75:AF79 AE81:AF86">
      <formula1>"○,△,×,‐"</formula1>
    </dataValidation>
    <dataValidation type="list" allowBlank="1" showInputMessage="1" showErrorMessage="1" sqref="AO170 AO223">
      <formula1>"　, ☑"</formula1>
    </dataValidation>
    <dataValidation type="list" allowBlank="1" showInputMessage="1" showErrorMessage="1" sqref="S5:X5">
      <formula1>T終了年度</formula1>
    </dataValidation>
    <dataValidation type="list" allowBlank="1" showInputMessage="1" showErrorMessage="1" sqref="H88:I92">
      <formula1>T事業番号</formula1>
    </dataValidation>
    <dataValidation type="custom" imeMode="disabled" allowBlank="1" showInputMessage="1" showErrorMessage="1" sqref="AY23 P13:AX13 AR15:AX15 P14:AQ18 AR18:AX18 P19:AJ19 Y156:AB156 AU156:AX156 Y160:AB160 AU160:AX160 Y164:AB164 AU164:AX164 Y168:AB168 AU168:AX168 Y176:AB185 AL176:AO185 Y189:AB198 AL189:AO198 Y202:AB202 AL202:AO202 Y206:AB206 AL206:AO206 Y210:AB210 AL210:AO210 Y214:AB214 AL214:AO214 Y218:AB218 AL218:AO218 Y222:AB222 AL222:AO222 AQ34:AR34 AU34:AX34 AE35:AX37 AE28:AX29 AE49:AX50 AE31:AX31 AE52:AX52 AQ41:AR41 AU41:AX41 AE42:AX44 AQ55:AR55 AU55:AX55 AE56:AX58 P23:AC25">
      <formula1>OR(ISNUMBER(P13), P13="-")</formula1>
    </dataValidation>
    <dataValidation type="list" allowBlank="1" showInputMessage="1" showErrorMessage="1" sqref="Q114:R114 AC114:AD114 AO114:AP114">
      <formula1>#REF!</formula1>
    </dataValidation>
    <dataValidation type="custom" allowBlank="1" showInputMessage="1" showErrorMessage="1" errorTitle="法人番号チェック" error="法人番号は13桁の数字で入力してください。" sqref="J222:O222 J218:O218 J214:O214 J210:O210 J206:O206 J202:O202 J189:O198 J176:O185">
      <formula1>OR(J176="-",AND(LEN(J176)=13,IFERROR(SEARCH("-",J176),"")="",IFERROR(SEARCH(".",J176),"")="",ISNUMBER(J176)))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6" max="16383" man="1"/>
    <brk id="47" max="16383" man="1"/>
    <brk id="66" max="16383" man="1"/>
    <brk id="81" max="16383" man="1"/>
    <brk id="100" max="16383" man="1"/>
    <brk id="114" max="16383" man="1"/>
    <brk id="153" max="16383" man="1"/>
    <brk id="186" max="16383" man="1"/>
    <brk id="207"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U113:V113 I113:J113 AG113:AH113 AR113:AS113</xm:sqref>
        </x14:dataValidation>
        <x14:dataValidation type="list" allowBlank="1" showInputMessage="1" showErrorMessage="1">
          <x14:formula1>
            <xm:f>入力規則等!$U$40:$U$42</xm:f>
          </x14:formula1>
          <xm:sqref>AG112:AH112 U112:V112 I112:J112 AR112:AS112</xm:sqref>
        </x14:dataValidation>
        <x14:dataValidation type="list" allowBlank="1" showInputMessage="1" showErrorMessage="1">
          <x14:formula1>
            <xm:f>入力規則等!$AG$2:$AG$13</xm:f>
          </x14:formula1>
          <xm:sqref>AC176:AG185 AC189:AG198 AC202:AG202 AC206:AG206 AC210:AG210 AC214:AG214 AC218:AG218 AC222:AG222</xm:sqref>
        </x14:dataValidation>
        <x14:dataValidation type="list" allowBlank="1" showInputMessage="1" showErrorMessage="1">
          <x14:formula1>
            <xm:f>入力規則等!$AI$2:$AI$8</xm:f>
          </x14:formula1>
          <xm:sqref>J64:T64</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AO112:AP113 Q112:S113 AC112:AE113 E112:G113</xm:sqref>
        </x14:dataValidation>
        <x14:dataValidation type="list" allowBlank="1" showInputMessage="1" showErrorMessage="1">
          <x14:formula1>
            <xm:f>入力規則等!$U$48</xm:f>
          </x14:formula1>
          <xm:sqref>E114:F114</xm:sqref>
        </x14:dataValidation>
        <x14:dataValidation type="list" allowBlank="1" showInputMessage="1" showErrorMessage="1">
          <x14:formula1>
            <xm:f>入力規則等!$U$13:$U$35</xm:f>
          </x14:formula1>
          <xm:sqref>AJ2:AM2 E88:G92 AE114:AG114 G114:I114 AQ114:AS114 S114:U114</xm:sqref>
        </x14:dataValidation>
        <x14:dataValidation type="list" allowBlank="1" showInputMessage="1" showErrorMessage="1">
          <x14:formula1>
            <xm:f>入力規則等!$U$56:$U$58</xm:f>
          </x14:formula1>
          <xm:sqref>J114:K114 AT114:AU114 AH114:AI114 V114:W114</xm:sqref>
        </x14:dataValidation>
        <x14:dataValidation type="list" allowBlank="1" showInputMessage="1" showErrorMessage="1">
          <x14:formula1>
            <xm:f>入力規則等!$U$49</xm:f>
          </x14:formula1>
          <xm:sqref>C88:D92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76</v>
      </c>
      <c r="B1" s="25" t="s">
        <v>77</v>
      </c>
      <c r="F1" s="26" t="s">
        <v>4</v>
      </c>
      <c r="G1" s="26" t="s">
        <v>66</v>
      </c>
      <c r="K1" s="27" t="s">
        <v>94</v>
      </c>
      <c r="L1" s="25" t="s">
        <v>77</v>
      </c>
      <c r="O1" s="13"/>
      <c r="P1" s="26" t="s">
        <v>5</v>
      </c>
      <c r="Q1" s="26" t="s">
        <v>66</v>
      </c>
      <c r="T1" s="13"/>
      <c r="U1" s="29" t="s">
        <v>157</v>
      </c>
      <c r="W1" s="29" t="s">
        <v>156</v>
      </c>
      <c r="Y1" s="29" t="s">
        <v>74</v>
      </c>
      <c r="Z1" s="29" t="s">
        <v>397</v>
      </c>
      <c r="AA1" s="29" t="s">
        <v>75</v>
      </c>
      <c r="AB1" s="29" t="s">
        <v>398</v>
      </c>
      <c r="AC1" s="29" t="s">
        <v>32</v>
      </c>
      <c r="AD1" s="28"/>
      <c r="AE1" s="29" t="s">
        <v>44</v>
      </c>
      <c r="AF1" s="30"/>
      <c r="AG1" s="47" t="s">
        <v>175</v>
      </c>
      <c r="AI1" s="47" t="s">
        <v>178</v>
      </c>
      <c r="AK1" s="47" t="s">
        <v>183</v>
      </c>
      <c r="AM1" s="72"/>
      <c r="AN1" s="72"/>
      <c r="AP1" s="28" t="s">
        <v>224</v>
      </c>
    </row>
    <row r="2" spans="1:42" ht="13.5" customHeight="1" x14ac:dyDescent="0.15">
      <c r="A2" s="14" t="s">
        <v>78</v>
      </c>
      <c r="B2" s="15"/>
      <c r="C2" s="13" t="str">
        <f>IF(B2="","",A2)</f>
        <v/>
      </c>
      <c r="D2" s="13" t="str">
        <f>IF(C2="","",IF(D1&lt;&gt;"",CONCATENATE(D1,"、",C2),C2))</f>
        <v/>
      </c>
      <c r="F2" s="12" t="s">
        <v>65</v>
      </c>
      <c r="G2" s="17" t="s">
        <v>605</v>
      </c>
      <c r="H2" s="13" t="str">
        <f>IF(G2="","",F2)</f>
        <v>一般会計</v>
      </c>
      <c r="I2" s="13" t="str">
        <f>IF(H2="","",IF(I1&lt;&gt;"",CONCATENATE(I1,"、",H2),H2))</f>
        <v>一般会計</v>
      </c>
      <c r="K2" s="14" t="s">
        <v>95</v>
      </c>
      <c r="L2" s="15"/>
      <c r="M2" s="13" t="str">
        <f>IF(L2="","",K2)</f>
        <v/>
      </c>
      <c r="N2" s="13" t="str">
        <f>IF(M2="","",IF(N1&lt;&gt;"",CONCATENATE(N1,"、",M2),M2))</f>
        <v/>
      </c>
      <c r="O2" s="13"/>
      <c r="P2" s="12" t="s">
        <v>67</v>
      </c>
      <c r="Q2" s="17"/>
      <c r="R2" s="13" t="str">
        <f>IF(Q2="","",P2)</f>
        <v/>
      </c>
      <c r="S2" s="13" t="str">
        <f>IF(R2="","",IF(S1&lt;&gt;"",CONCATENATE(S1,"、",R2),R2))</f>
        <v/>
      </c>
      <c r="T2" s="13"/>
      <c r="U2" s="87">
        <v>21</v>
      </c>
      <c r="W2" s="32" t="s">
        <v>162</v>
      </c>
      <c r="Y2" s="32" t="s">
        <v>61</v>
      </c>
      <c r="Z2" s="32" t="s">
        <v>61</v>
      </c>
      <c r="AA2" s="80" t="s">
        <v>267</v>
      </c>
      <c r="AB2" s="80" t="s">
        <v>492</v>
      </c>
      <c r="AC2" s="81" t="s">
        <v>127</v>
      </c>
      <c r="AD2" s="28"/>
      <c r="AE2" s="39" t="s">
        <v>158</v>
      </c>
      <c r="AF2" s="30"/>
      <c r="AG2" s="49" t="s">
        <v>233</v>
      </c>
      <c r="AI2" s="47" t="s">
        <v>264</v>
      </c>
      <c r="AK2" s="47" t="s">
        <v>184</v>
      </c>
      <c r="AM2" s="72"/>
      <c r="AN2" s="72"/>
      <c r="AP2" s="49" t="s">
        <v>233</v>
      </c>
    </row>
    <row r="3" spans="1:42" ht="13.5" customHeight="1" x14ac:dyDescent="0.15">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c r="R3" s="13" t="str">
        <f t="shared" ref="R3:R8" si="3">IF(Q3="","",P3)</f>
        <v/>
      </c>
      <c r="S3" s="13" t="str">
        <f t="shared" ref="S3:S8" si="4">IF(R3="",S2,IF(S2&lt;&gt;"",CONCATENATE(S2,"、",R3),R3))</f>
        <v/>
      </c>
      <c r="T3" s="13"/>
      <c r="U3" s="32" t="s">
        <v>523</v>
      </c>
      <c r="W3" s="32" t="s">
        <v>137</v>
      </c>
      <c r="Y3" s="32" t="s">
        <v>62</v>
      </c>
      <c r="Z3" s="32" t="s">
        <v>399</v>
      </c>
      <c r="AA3" s="80" t="s">
        <v>365</v>
      </c>
      <c r="AB3" s="80" t="s">
        <v>493</v>
      </c>
      <c r="AC3" s="81" t="s">
        <v>128</v>
      </c>
      <c r="AD3" s="28"/>
      <c r="AE3" s="39" t="s">
        <v>159</v>
      </c>
      <c r="AF3" s="30"/>
      <c r="AG3" s="49" t="s">
        <v>234</v>
      </c>
      <c r="AI3" s="47" t="s">
        <v>177</v>
      </c>
      <c r="AK3" s="47" t="str">
        <f>CHAR(CODE(AK2)+1)</f>
        <v>B</v>
      </c>
      <c r="AM3" s="72"/>
      <c r="AN3" s="72"/>
      <c r="AP3" s="49" t="s">
        <v>234</v>
      </c>
    </row>
    <row r="4" spans="1:42" ht="13.5" customHeight="1" x14ac:dyDescent="0.15">
      <c r="A4" s="14" t="s">
        <v>80</v>
      </c>
      <c r="B4" s="15" t="s">
        <v>605</v>
      </c>
      <c r="C4" s="13" t="str">
        <f t="shared" si="0"/>
        <v>沖縄振興</v>
      </c>
      <c r="D4" s="13" t="str">
        <f>IF(C4="",D3,IF(D3&lt;&gt;"",CONCATENATE(D3,"、",C4),C4))</f>
        <v>沖縄振興</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t="s">
        <v>605</v>
      </c>
      <c r="R4" s="13" t="str">
        <f t="shared" si="3"/>
        <v>補助</v>
      </c>
      <c r="S4" s="13" t="str">
        <f t="shared" si="4"/>
        <v>補助</v>
      </c>
      <c r="T4" s="13"/>
      <c r="U4" s="32" t="s">
        <v>577</v>
      </c>
      <c r="W4" s="32" t="s">
        <v>138</v>
      </c>
      <c r="Y4" s="32" t="s">
        <v>272</v>
      </c>
      <c r="Z4" s="32" t="s">
        <v>400</v>
      </c>
      <c r="AA4" s="80" t="s">
        <v>366</v>
      </c>
      <c r="AB4" s="80" t="s">
        <v>494</v>
      </c>
      <c r="AC4" s="80" t="s">
        <v>129</v>
      </c>
      <c r="AD4" s="28"/>
      <c r="AE4" s="39" t="s">
        <v>160</v>
      </c>
      <c r="AF4" s="30"/>
      <c r="AG4" s="49" t="s">
        <v>235</v>
      </c>
      <c r="AI4" s="47" t="s">
        <v>179</v>
      </c>
      <c r="AK4" s="47" t="str">
        <f t="shared" ref="AK4:AK49" si="7">CHAR(CODE(AK3)+1)</f>
        <v>C</v>
      </c>
      <c r="AM4" s="72"/>
      <c r="AN4" s="72"/>
      <c r="AP4" s="49" t="s">
        <v>235</v>
      </c>
    </row>
    <row r="5" spans="1:42" ht="13.5" customHeight="1" x14ac:dyDescent="0.15">
      <c r="A5" s="14" t="s">
        <v>81</v>
      </c>
      <c r="B5" s="15"/>
      <c r="C5" s="13" t="str">
        <f t="shared" si="0"/>
        <v/>
      </c>
      <c r="D5" s="13" t="str">
        <f>IF(C5="",D4,IF(D4&lt;&gt;"",CONCATENATE(D4,"、",C5),C5))</f>
        <v>沖縄振興</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補助</v>
      </c>
      <c r="T5" s="13"/>
      <c r="W5" s="32" t="s">
        <v>547</v>
      </c>
      <c r="Y5" s="32" t="s">
        <v>273</v>
      </c>
      <c r="Z5" s="32" t="s">
        <v>401</v>
      </c>
      <c r="AA5" s="80" t="s">
        <v>367</v>
      </c>
      <c r="AB5" s="80" t="s">
        <v>495</v>
      </c>
      <c r="AC5" s="80" t="s">
        <v>161</v>
      </c>
      <c r="AD5" s="31"/>
      <c r="AE5" s="39" t="s">
        <v>245</v>
      </c>
      <c r="AF5" s="30"/>
      <c r="AG5" s="49" t="s">
        <v>236</v>
      </c>
      <c r="AI5" s="47" t="s">
        <v>270</v>
      </c>
      <c r="AK5" s="47" t="str">
        <f t="shared" si="7"/>
        <v>D</v>
      </c>
      <c r="AP5" s="49" t="s">
        <v>236</v>
      </c>
    </row>
    <row r="6" spans="1:42" ht="13.5" customHeight="1" x14ac:dyDescent="0.15">
      <c r="A6" s="14" t="s">
        <v>82</v>
      </c>
      <c r="B6" s="15"/>
      <c r="C6" s="13" t="str">
        <f t="shared" si="0"/>
        <v/>
      </c>
      <c r="D6" s="13" t="str">
        <f t="shared" ref="D6:D21" si="8">IF(C6="",D5,IF(D5&lt;&gt;"",CONCATENATE(D5,"、",C6),C6))</f>
        <v>沖縄振興</v>
      </c>
      <c r="F6" s="18" t="s">
        <v>107</v>
      </c>
      <c r="G6" s="17"/>
      <c r="H6" s="13" t="str">
        <f t="shared" si="1"/>
        <v/>
      </c>
      <c r="I6" s="13" t="str">
        <f t="shared" si="5"/>
        <v>一般会計</v>
      </c>
      <c r="K6" s="14" t="s">
        <v>99</v>
      </c>
      <c r="L6" s="15"/>
      <c r="M6" s="13" t="str">
        <f t="shared" si="2"/>
        <v/>
      </c>
      <c r="N6" s="13" t="str">
        <f t="shared" si="6"/>
        <v/>
      </c>
      <c r="O6" s="13"/>
      <c r="P6" s="12" t="s">
        <v>71</v>
      </c>
      <c r="Q6" s="17"/>
      <c r="R6" s="13" t="str">
        <f t="shared" si="3"/>
        <v/>
      </c>
      <c r="S6" s="13" t="str">
        <f t="shared" si="4"/>
        <v>補助</v>
      </c>
      <c r="T6" s="13"/>
      <c r="U6" s="32" t="s">
        <v>247</v>
      </c>
      <c r="W6" s="32" t="s">
        <v>549</v>
      </c>
      <c r="Y6" s="32" t="s">
        <v>274</v>
      </c>
      <c r="Z6" s="32" t="s">
        <v>402</v>
      </c>
      <c r="AA6" s="80" t="s">
        <v>368</v>
      </c>
      <c r="AB6" s="80" t="s">
        <v>496</v>
      </c>
      <c r="AC6" s="80" t="s">
        <v>130</v>
      </c>
      <c r="AD6" s="31"/>
      <c r="AE6" s="39" t="s">
        <v>243</v>
      </c>
      <c r="AF6" s="30"/>
      <c r="AG6" s="49" t="s">
        <v>237</v>
      </c>
      <c r="AI6" s="47" t="s">
        <v>271</v>
      </c>
      <c r="AK6" s="47" t="str">
        <f>CHAR(CODE(AK5)+1)</f>
        <v>E</v>
      </c>
      <c r="AP6" s="49" t="s">
        <v>237</v>
      </c>
    </row>
    <row r="7" spans="1:42" ht="13.5" customHeight="1" x14ac:dyDescent="0.15">
      <c r="A7" s="14" t="s">
        <v>83</v>
      </c>
      <c r="B7" s="15"/>
      <c r="C7" s="13" t="str">
        <f t="shared" si="0"/>
        <v/>
      </c>
      <c r="D7" s="13" t="str">
        <f t="shared" si="8"/>
        <v>沖縄振興</v>
      </c>
      <c r="F7" s="18" t="s">
        <v>191</v>
      </c>
      <c r="G7" s="17"/>
      <c r="H7" s="13" t="str">
        <f t="shared" si="1"/>
        <v/>
      </c>
      <c r="I7" s="13" t="str">
        <f t="shared" si="5"/>
        <v>一般会計</v>
      </c>
      <c r="K7" s="14" t="s">
        <v>100</v>
      </c>
      <c r="L7" s="15"/>
      <c r="M7" s="13" t="str">
        <f t="shared" si="2"/>
        <v/>
      </c>
      <c r="N7" s="13" t="str">
        <f t="shared" si="6"/>
        <v/>
      </c>
      <c r="O7" s="13"/>
      <c r="P7" s="12" t="s">
        <v>72</v>
      </c>
      <c r="Q7" s="17"/>
      <c r="R7" s="13" t="str">
        <f t="shared" si="3"/>
        <v/>
      </c>
      <c r="S7" s="13" t="str">
        <f t="shared" si="4"/>
        <v>補助</v>
      </c>
      <c r="T7" s="13"/>
      <c r="U7" s="32"/>
      <c r="W7" s="32" t="s">
        <v>139</v>
      </c>
      <c r="Y7" s="32" t="s">
        <v>275</v>
      </c>
      <c r="Z7" s="32" t="s">
        <v>403</v>
      </c>
      <c r="AA7" s="80" t="s">
        <v>369</v>
      </c>
      <c r="AB7" s="80" t="s">
        <v>497</v>
      </c>
      <c r="AC7" s="31"/>
      <c r="AD7" s="31"/>
      <c r="AE7" s="32" t="s">
        <v>130</v>
      </c>
      <c r="AF7" s="30"/>
      <c r="AG7" s="49" t="s">
        <v>238</v>
      </c>
      <c r="AH7" s="75"/>
      <c r="AI7" s="49" t="s">
        <v>260</v>
      </c>
      <c r="AK7" s="47" t="str">
        <f>CHAR(CODE(AK6)+1)</f>
        <v>F</v>
      </c>
      <c r="AP7" s="49" t="s">
        <v>238</v>
      </c>
    </row>
    <row r="8" spans="1:42" ht="13.5" customHeight="1" x14ac:dyDescent="0.15">
      <c r="A8" s="14" t="s">
        <v>84</v>
      </c>
      <c r="B8" s="15"/>
      <c r="C8" s="13" t="str">
        <f t="shared" si="0"/>
        <v/>
      </c>
      <c r="D8" s="13" t="str">
        <f t="shared" si="8"/>
        <v>沖縄振興</v>
      </c>
      <c r="F8" s="18" t="s">
        <v>108</v>
      </c>
      <c r="G8" s="17"/>
      <c r="H8" s="13" t="str">
        <f t="shared" si="1"/>
        <v/>
      </c>
      <c r="I8" s="13" t="str">
        <f t="shared" si="5"/>
        <v>一般会計</v>
      </c>
      <c r="K8" s="14" t="s">
        <v>101</v>
      </c>
      <c r="L8" s="15"/>
      <c r="M8" s="13" t="str">
        <f t="shared" si="2"/>
        <v/>
      </c>
      <c r="N8" s="13" t="str">
        <f t="shared" si="6"/>
        <v/>
      </c>
      <c r="O8" s="13"/>
      <c r="P8" s="12" t="s">
        <v>73</v>
      </c>
      <c r="Q8" s="17"/>
      <c r="R8" s="13" t="str">
        <f t="shared" si="3"/>
        <v/>
      </c>
      <c r="S8" s="13" t="str">
        <f t="shared" si="4"/>
        <v>補助</v>
      </c>
      <c r="T8" s="13"/>
      <c r="U8" s="32" t="s">
        <v>268</v>
      </c>
      <c r="W8" s="32" t="s">
        <v>140</v>
      </c>
      <c r="Y8" s="32" t="s">
        <v>276</v>
      </c>
      <c r="Z8" s="32" t="s">
        <v>404</v>
      </c>
      <c r="AA8" s="80" t="s">
        <v>370</v>
      </c>
      <c r="AB8" s="80" t="s">
        <v>498</v>
      </c>
      <c r="AC8" s="31"/>
      <c r="AD8" s="31"/>
      <c r="AE8" s="31"/>
      <c r="AF8" s="30"/>
      <c r="AG8" s="49" t="s">
        <v>239</v>
      </c>
      <c r="AI8" s="47" t="s">
        <v>261</v>
      </c>
      <c r="AK8" s="47" t="str">
        <f t="shared" si="7"/>
        <v>G</v>
      </c>
      <c r="AP8" s="49" t="s">
        <v>239</v>
      </c>
    </row>
    <row r="9" spans="1:42" ht="13.5" customHeight="1" x14ac:dyDescent="0.15">
      <c r="A9" s="14" t="s">
        <v>85</v>
      </c>
      <c r="B9" s="15"/>
      <c r="C9" s="13" t="str">
        <f t="shared" si="0"/>
        <v/>
      </c>
      <c r="D9" s="13" t="str">
        <f t="shared" si="8"/>
        <v>沖縄振興</v>
      </c>
      <c r="F9" s="18" t="s">
        <v>192</v>
      </c>
      <c r="G9" s="17"/>
      <c r="H9" s="13" t="str">
        <f t="shared" si="1"/>
        <v/>
      </c>
      <c r="I9" s="13" t="str">
        <f t="shared" si="5"/>
        <v>一般会計</v>
      </c>
      <c r="K9" s="14" t="s">
        <v>102</v>
      </c>
      <c r="L9" s="15"/>
      <c r="M9" s="13" t="str">
        <f t="shared" si="2"/>
        <v/>
      </c>
      <c r="N9" s="13" t="str">
        <f t="shared" si="6"/>
        <v/>
      </c>
      <c r="O9" s="13"/>
      <c r="P9" s="13"/>
      <c r="Q9" s="19"/>
      <c r="T9" s="13"/>
      <c r="U9" s="32" t="s">
        <v>269</v>
      </c>
      <c r="W9" s="32" t="s">
        <v>141</v>
      </c>
      <c r="Y9" s="32" t="s">
        <v>277</v>
      </c>
      <c r="Z9" s="32" t="s">
        <v>405</v>
      </c>
      <c r="AA9" s="80" t="s">
        <v>371</v>
      </c>
      <c r="AB9" s="80" t="s">
        <v>499</v>
      </c>
      <c r="AC9" s="31"/>
      <c r="AD9" s="31"/>
      <c r="AE9" s="31"/>
      <c r="AF9" s="30"/>
      <c r="AG9" s="49" t="s">
        <v>240</v>
      </c>
      <c r="AI9" s="71"/>
      <c r="AK9" s="47" t="str">
        <f t="shared" si="7"/>
        <v>H</v>
      </c>
      <c r="AP9" s="49" t="s">
        <v>240</v>
      </c>
    </row>
    <row r="10" spans="1:42" ht="13.5" customHeight="1" x14ac:dyDescent="0.15">
      <c r="A10" s="14" t="s">
        <v>212</v>
      </c>
      <c r="B10" s="15"/>
      <c r="C10" s="13" t="str">
        <f t="shared" si="0"/>
        <v/>
      </c>
      <c r="D10" s="13" t="str">
        <f t="shared" si="8"/>
        <v>沖縄振興</v>
      </c>
      <c r="F10" s="18" t="s">
        <v>109</v>
      </c>
      <c r="G10" s="17"/>
      <c r="H10" s="13" t="str">
        <f t="shared" si="1"/>
        <v/>
      </c>
      <c r="I10" s="13" t="str">
        <f t="shared" si="5"/>
        <v>一般会計</v>
      </c>
      <c r="K10" s="14" t="s">
        <v>213</v>
      </c>
      <c r="L10" s="15"/>
      <c r="M10" s="13" t="str">
        <f t="shared" si="2"/>
        <v/>
      </c>
      <c r="N10" s="13" t="str">
        <f t="shared" si="6"/>
        <v/>
      </c>
      <c r="O10" s="13"/>
      <c r="P10" s="13" t="str">
        <f>S8</f>
        <v>補助</v>
      </c>
      <c r="Q10" s="19"/>
      <c r="T10" s="13"/>
      <c r="W10" s="32" t="s">
        <v>142</v>
      </c>
      <c r="Y10" s="32" t="s">
        <v>278</v>
      </c>
      <c r="Z10" s="32" t="s">
        <v>406</v>
      </c>
      <c r="AA10" s="80" t="s">
        <v>372</v>
      </c>
      <c r="AB10" s="80" t="s">
        <v>500</v>
      </c>
      <c r="AC10" s="31"/>
      <c r="AD10" s="31"/>
      <c r="AE10" s="31"/>
      <c r="AF10" s="30"/>
      <c r="AG10" s="49" t="s">
        <v>227</v>
      </c>
      <c r="AK10" s="47" t="str">
        <f t="shared" si="7"/>
        <v>I</v>
      </c>
      <c r="AP10" s="47" t="s">
        <v>225</v>
      </c>
    </row>
    <row r="11" spans="1:42" ht="13.5" customHeight="1" x14ac:dyDescent="0.15">
      <c r="A11" s="14" t="s">
        <v>86</v>
      </c>
      <c r="B11" s="15"/>
      <c r="C11" s="13" t="str">
        <f t="shared" si="0"/>
        <v/>
      </c>
      <c r="D11" s="13" t="str">
        <f t="shared" si="8"/>
        <v>沖縄振興</v>
      </c>
      <c r="F11" s="18" t="s">
        <v>110</v>
      </c>
      <c r="G11" s="17"/>
      <c r="H11" s="13" t="str">
        <f t="shared" si="1"/>
        <v/>
      </c>
      <c r="I11" s="13" t="str">
        <f t="shared" si="5"/>
        <v>一般会計</v>
      </c>
      <c r="K11" s="14" t="s">
        <v>103</v>
      </c>
      <c r="L11" s="15" t="s">
        <v>605</v>
      </c>
      <c r="M11" s="13" t="str">
        <f t="shared" si="2"/>
        <v>その他の事項経費</v>
      </c>
      <c r="N11" s="13" t="str">
        <f t="shared" si="6"/>
        <v>その他の事項経費</v>
      </c>
      <c r="O11" s="13"/>
      <c r="P11" s="13"/>
      <c r="Q11" s="19"/>
      <c r="T11" s="13"/>
      <c r="W11" s="32" t="s">
        <v>574</v>
      </c>
      <c r="Y11" s="32" t="s">
        <v>279</v>
      </c>
      <c r="Z11" s="32" t="s">
        <v>407</v>
      </c>
      <c r="AA11" s="80" t="s">
        <v>373</v>
      </c>
      <c r="AB11" s="80" t="s">
        <v>501</v>
      </c>
      <c r="AC11" s="31"/>
      <c r="AD11" s="31"/>
      <c r="AE11" s="31"/>
      <c r="AF11" s="30"/>
      <c r="AG11" s="47" t="s">
        <v>230</v>
      </c>
      <c r="AK11" s="47" t="str">
        <f t="shared" si="7"/>
        <v>J</v>
      </c>
    </row>
    <row r="12" spans="1:42" ht="13.5" customHeight="1" x14ac:dyDescent="0.15">
      <c r="A12" s="14" t="s">
        <v>87</v>
      </c>
      <c r="B12" s="15"/>
      <c r="C12" s="13" t="str">
        <f t="shared" ref="C12:C23" si="9">IF(B12="","",A12)</f>
        <v/>
      </c>
      <c r="D12" s="13" t="str">
        <f t="shared" si="8"/>
        <v>沖縄振興</v>
      </c>
      <c r="F12" s="18" t="s">
        <v>111</v>
      </c>
      <c r="G12" s="17"/>
      <c r="H12" s="13" t="str">
        <f t="shared" si="1"/>
        <v/>
      </c>
      <c r="I12" s="13" t="str">
        <f t="shared" si="5"/>
        <v>一般会計</v>
      </c>
      <c r="K12" s="13"/>
      <c r="L12" s="13"/>
      <c r="O12" s="13"/>
      <c r="P12" s="13"/>
      <c r="Q12" s="19"/>
      <c r="T12" s="13"/>
      <c r="U12" s="29" t="s">
        <v>524</v>
      </c>
      <c r="W12" s="32" t="s">
        <v>143</v>
      </c>
      <c r="Y12" s="32" t="s">
        <v>280</v>
      </c>
      <c r="Z12" s="32" t="s">
        <v>408</v>
      </c>
      <c r="AA12" s="80" t="s">
        <v>374</v>
      </c>
      <c r="AB12" s="80" t="s">
        <v>502</v>
      </c>
      <c r="AC12" s="31"/>
      <c r="AD12" s="31"/>
      <c r="AE12" s="31"/>
      <c r="AF12" s="30"/>
      <c r="AG12" s="47" t="s">
        <v>228</v>
      </c>
      <c r="AK12" s="47" t="str">
        <f t="shared" si="7"/>
        <v>K</v>
      </c>
    </row>
    <row r="13" spans="1:42" ht="13.5" customHeight="1" x14ac:dyDescent="0.15">
      <c r="A13" s="14" t="s">
        <v>88</v>
      </c>
      <c r="B13" s="15"/>
      <c r="C13" s="13" t="str">
        <f t="shared" si="9"/>
        <v/>
      </c>
      <c r="D13" s="13" t="str">
        <f t="shared" si="8"/>
        <v>沖縄振興</v>
      </c>
      <c r="F13" s="18" t="s">
        <v>112</v>
      </c>
      <c r="G13" s="17"/>
      <c r="H13" s="13" t="str">
        <f t="shared" si="1"/>
        <v/>
      </c>
      <c r="I13" s="13" t="str">
        <f t="shared" si="5"/>
        <v>一般会計</v>
      </c>
      <c r="K13" s="13" t="str">
        <f>N11</f>
        <v>その他の事項経費</v>
      </c>
      <c r="L13" s="13"/>
      <c r="O13" s="13"/>
      <c r="P13" s="13"/>
      <c r="Q13" s="19"/>
      <c r="T13" s="13"/>
      <c r="U13" s="32" t="s">
        <v>162</v>
      </c>
      <c r="W13" s="32" t="s">
        <v>144</v>
      </c>
      <c r="Y13" s="32" t="s">
        <v>281</v>
      </c>
      <c r="Z13" s="32" t="s">
        <v>409</v>
      </c>
      <c r="AA13" s="80" t="s">
        <v>375</v>
      </c>
      <c r="AB13" s="80" t="s">
        <v>503</v>
      </c>
      <c r="AC13" s="31"/>
      <c r="AD13" s="31"/>
      <c r="AE13" s="31"/>
      <c r="AF13" s="30"/>
      <c r="AG13" s="47" t="s">
        <v>229</v>
      </c>
      <c r="AK13" s="47" t="str">
        <f t="shared" si="7"/>
        <v>L</v>
      </c>
    </row>
    <row r="14" spans="1:42" ht="13.5" customHeight="1" x14ac:dyDescent="0.15">
      <c r="A14" s="14" t="s">
        <v>89</v>
      </c>
      <c r="B14" s="15"/>
      <c r="C14" s="13" t="str">
        <f t="shared" si="9"/>
        <v/>
      </c>
      <c r="D14" s="13" t="str">
        <f t="shared" si="8"/>
        <v>沖縄振興</v>
      </c>
      <c r="F14" s="18" t="s">
        <v>113</v>
      </c>
      <c r="G14" s="17"/>
      <c r="H14" s="13" t="str">
        <f t="shared" si="1"/>
        <v/>
      </c>
      <c r="I14" s="13" t="str">
        <f t="shared" si="5"/>
        <v>一般会計</v>
      </c>
      <c r="K14" s="13"/>
      <c r="L14" s="13"/>
      <c r="O14" s="13"/>
      <c r="P14" s="13"/>
      <c r="Q14" s="19"/>
      <c r="T14" s="13"/>
      <c r="U14" s="32" t="s">
        <v>525</v>
      </c>
      <c r="W14" s="32" t="s">
        <v>145</v>
      </c>
      <c r="Y14" s="32" t="s">
        <v>282</v>
      </c>
      <c r="Z14" s="32" t="s">
        <v>410</v>
      </c>
      <c r="AA14" s="80" t="s">
        <v>376</v>
      </c>
      <c r="AB14" s="80" t="s">
        <v>504</v>
      </c>
      <c r="AC14" s="31"/>
      <c r="AD14" s="31"/>
      <c r="AE14" s="31"/>
      <c r="AF14" s="30"/>
      <c r="AG14" s="71"/>
      <c r="AK14" s="47" t="str">
        <f t="shared" si="7"/>
        <v>M</v>
      </c>
    </row>
    <row r="15" spans="1:42" ht="13.5" customHeight="1" x14ac:dyDescent="0.15">
      <c r="A15" s="14" t="s">
        <v>90</v>
      </c>
      <c r="B15" s="15"/>
      <c r="C15" s="13" t="str">
        <f t="shared" si="9"/>
        <v/>
      </c>
      <c r="D15" s="13" t="str">
        <f t="shared" si="8"/>
        <v>沖縄振興</v>
      </c>
      <c r="F15" s="18" t="s">
        <v>114</v>
      </c>
      <c r="G15" s="17"/>
      <c r="H15" s="13" t="str">
        <f t="shared" si="1"/>
        <v/>
      </c>
      <c r="I15" s="13" t="str">
        <f t="shared" si="5"/>
        <v>一般会計</v>
      </c>
      <c r="K15" s="13"/>
      <c r="L15" s="13"/>
      <c r="O15" s="13"/>
      <c r="P15" s="13"/>
      <c r="Q15" s="19"/>
      <c r="T15" s="13"/>
      <c r="U15" s="32" t="s">
        <v>526</v>
      </c>
      <c r="W15" s="32" t="s">
        <v>146</v>
      </c>
      <c r="Y15" s="32" t="s">
        <v>283</v>
      </c>
      <c r="Z15" s="32" t="s">
        <v>411</v>
      </c>
      <c r="AA15" s="80" t="s">
        <v>377</v>
      </c>
      <c r="AB15" s="80" t="s">
        <v>505</v>
      </c>
      <c r="AC15" s="31"/>
      <c r="AD15" s="31"/>
      <c r="AE15" s="31"/>
      <c r="AF15" s="30"/>
      <c r="AG15" s="72"/>
      <c r="AK15" s="47" t="str">
        <f t="shared" si="7"/>
        <v>N</v>
      </c>
    </row>
    <row r="16" spans="1:42" ht="13.5" customHeight="1" x14ac:dyDescent="0.15">
      <c r="A16" s="14" t="s">
        <v>91</v>
      </c>
      <c r="B16" s="15"/>
      <c r="C16" s="13" t="str">
        <f t="shared" si="9"/>
        <v/>
      </c>
      <c r="D16" s="13" t="str">
        <f t="shared" si="8"/>
        <v>沖縄振興</v>
      </c>
      <c r="F16" s="18" t="s">
        <v>115</v>
      </c>
      <c r="G16" s="17"/>
      <c r="H16" s="13" t="str">
        <f t="shared" si="1"/>
        <v/>
      </c>
      <c r="I16" s="13" t="str">
        <f t="shared" si="5"/>
        <v>一般会計</v>
      </c>
      <c r="K16" s="13"/>
      <c r="L16" s="13"/>
      <c r="O16" s="13"/>
      <c r="P16" s="13"/>
      <c r="Q16" s="19"/>
      <c r="T16" s="13"/>
      <c r="U16" s="32" t="s">
        <v>527</v>
      </c>
      <c r="W16" s="32" t="s">
        <v>147</v>
      </c>
      <c r="Y16" s="32" t="s">
        <v>284</v>
      </c>
      <c r="Z16" s="32" t="s">
        <v>412</v>
      </c>
      <c r="AA16" s="80" t="s">
        <v>378</v>
      </c>
      <c r="AB16" s="80" t="s">
        <v>506</v>
      </c>
      <c r="AC16" s="31"/>
      <c r="AD16" s="31"/>
      <c r="AE16" s="31"/>
      <c r="AF16" s="30"/>
      <c r="AG16" s="72"/>
      <c r="AK16" s="47" t="str">
        <f t="shared" si="7"/>
        <v>O</v>
      </c>
    </row>
    <row r="17" spans="1:37" ht="13.5" customHeight="1" x14ac:dyDescent="0.15">
      <c r="A17" s="14" t="s">
        <v>92</v>
      </c>
      <c r="B17" s="15"/>
      <c r="C17" s="13" t="str">
        <f t="shared" si="9"/>
        <v/>
      </c>
      <c r="D17" s="13" t="str">
        <f t="shared" si="8"/>
        <v>沖縄振興</v>
      </c>
      <c r="F17" s="18" t="s">
        <v>116</v>
      </c>
      <c r="G17" s="17"/>
      <c r="H17" s="13" t="str">
        <f t="shared" si="1"/>
        <v/>
      </c>
      <c r="I17" s="13" t="str">
        <f t="shared" si="5"/>
        <v>一般会計</v>
      </c>
      <c r="K17" s="13"/>
      <c r="L17" s="13"/>
      <c r="O17" s="13"/>
      <c r="P17" s="13"/>
      <c r="Q17" s="19"/>
      <c r="T17" s="13"/>
      <c r="U17" s="32" t="s">
        <v>545</v>
      </c>
      <c r="W17" s="32" t="s">
        <v>148</v>
      </c>
      <c r="Y17" s="32" t="s">
        <v>285</v>
      </c>
      <c r="Z17" s="32" t="s">
        <v>413</v>
      </c>
      <c r="AA17" s="80" t="s">
        <v>379</v>
      </c>
      <c r="AB17" s="80" t="s">
        <v>507</v>
      </c>
      <c r="AC17" s="31"/>
      <c r="AD17" s="31"/>
      <c r="AE17" s="31"/>
      <c r="AF17" s="30"/>
      <c r="AG17" s="72"/>
      <c r="AK17" s="47" t="str">
        <f t="shared" si="7"/>
        <v>P</v>
      </c>
    </row>
    <row r="18" spans="1:37" ht="13.5" customHeight="1" x14ac:dyDescent="0.15">
      <c r="A18" s="14" t="s">
        <v>93</v>
      </c>
      <c r="B18" s="15"/>
      <c r="C18" s="13" t="str">
        <f t="shared" si="9"/>
        <v/>
      </c>
      <c r="D18" s="13" t="str">
        <f t="shared" si="8"/>
        <v>沖縄振興</v>
      </c>
      <c r="F18" s="18" t="s">
        <v>117</v>
      </c>
      <c r="G18" s="17"/>
      <c r="H18" s="13" t="str">
        <f t="shared" si="1"/>
        <v/>
      </c>
      <c r="I18" s="13" t="str">
        <f t="shared" si="5"/>
        <v>一般会計</v>
      </c>
      <c r="K18" s="13"/>
      <c r="L18" s="13"/>
      <c r="O18" s="13"/>
      <c r="P18" s="13"/>
      <c r="Q18" s="19"/>
      <c r="T18" s="13"/>
      <c r="U18" s="32" t="s">
        <v>528</v>
      </c>
      <c r="W18" s="32" t="s">
        <v>149</v>
      </c>
      <c r="Y18" s="32" t="s">
        <v>286</v>
      </c>
      <c r="Z18" s="32" t="s">
        <v>414</v>
      </c>
      <c r="AA18" s="80" t="s">
        <v>380</v>
      </c>
      <c r="AB18" s="80" t="s">
        <v>508</v>
      </c>
      <c r="AC18" s="31"/>
      <c r="AD18" s="31"/>
      <c r="AE18" s="31"/>
      <c r="AF18" s="30"/>
      <c r="AK18" s="47" t="str">
        <f t="shared" si="7"/>
        <v>Q</v>
      </c>
    </row>
    <row r="19" spans="1:37" ht="13.5" customHeight="1" x14ac:dyDescent="0.15">
      <c r="A19" s="14" t="s">
        <v>202</v>
      </c>
      <c r="B19" s="15"/>
      <c r="C19" s="13" t="str">
        <f t="shared" si="9"/>
        <v/>
      </c>
      <c r="D19" s="13" t="str">
        <f t="shared" si="8"/>
        <v>沖縄振興</v>
      </c>
      <c r="F19" s="18" t="s">
        <v>118</v>
      </c>
      <c r="G19" s="17"/>
      <c r="H19" s="13" t="str">
        <f t="shared" si="1"/>
        <v/>
      </c>
      <c r="I19" s="13" t="str">
        <f t="shared" si="5"/>
        <v>一般会計</v>
      </c>
      <c r="K19" s="13"/>
      <c r="L19" s="13"/>
      <c r="O19" s="13"/>
      <c r="P19" s="13"/>
      <c r="Q19" s="19"/>
      <c r="T19" s="13"/>
      <c r="U19" s="32" t="s">
        <v>529</v>
      </c>
      <c r="W19" s="32" t="s">
        <v>150</v>
      </c>
      <c r="Y19" s="32" t="s">
        <v>287</v>
      </c>
      <c r="Z19" s="32" t="s">
        <v>415</v>
      </c>
      <c r="AA19" s="80" t="s">
        <v>381</v>
      </c>
      <c r="AB19" s="80" t="s">
        <v>509</v>
      </c>
      <c r="AC19" s="31"/>
      <c r="AD19" s="31"/>
      <c r="AE19" s="31"/>
      <c r="AF19" s="30"/>
      <c r="AK19" s="47" t="str">
        <f t="shared" si="7"/>
        <v>R</v>
      </c>
    </row>
    <row r="20" spans="1:37" ht="13.5" customHeight="1" x14ac:dyDescent="0.15">
      <c r="A20" s="14" t="s">
        <v>203</v>
      </c>
      <c r="B20" s="15" t="s">
        <v>605</v>
      </c>
      <c r="C20" s="13" t="str">
        <f t="shared" si="9"/>
        <v>地方創生</v>
      </c>
      <c r="D20" s="13" t="str">
        <f t="shared" si="8"/>
        <v>沖縄振興、地方創生</v>
      </c>
      <c r="F20" s="18" t="s">
        <v>201</v>
      </c>
      <c r="G20" s="17"/>
      <c r="H20" s="13" t="str">
        <f t="shared" si="1"/>
        <v/>
      </c>
      <c r="I20" s="13" t="str">
        <f t="shared" si="5"/>
        <v>一般会計</v>
      </c>
      <c r="K20" s="13"/>
      <c r="L20" s="13"/>
      <c r="O20" s="13"/>
      <c r="P20" s="13"/>
      <c r="Q20" s="19"/>
      <c r="T20" s="13"/>
      <c r="U20" s="32" t="s">
        <v>530</v>
      </c>
      <c r="W20" s="32" t="s">
        <v>151</v>
      </c>
      <c r="Y20" s="32" t="s">
        <v>288</v>
      </c>
      <c r="Z20" s="32" t="s">
        <v>416</v>
      </c>
      <c r="AA20" s="80" t="s">
        <v>382</v>
      </c>
      <c r="AB20" s="80" t="s">
        <v>510</v>
      </c>
      <c r="AC20" s="31"/>
      <c r="AD20" s="31"/>
      <c r="AE20" s="31"/>
      <c r="AF20" s="30"/>
      <c r="AK20" s="47" t="str">
        <f t="shared" si="7"/>
        <v>S</v>
      </c>
    </row>
    <row r="21" spans="1:37" ht="13.5" customHeight="1" x14ac:dyDescent="0.15">
      <c r="A21" s="14" t="s">
        <v>204</v>
      </c>
      <c r="B21" s="15"/>
      <c r="C21" s="13" t="str">
        <f t="shared" si="9"/>
        <v/>
      </c>
      <c r="D21" s="13" t="str">
        <f t="shared" si="8"/>
        <v>沖縄振興、地方創生</v>
      </c>
      <c r="F21" s="18" t="s">
        <v>119</v>
      </c>
      <c r="G21" s="17"/>
      <c r="H21" s="13" t="str">
        <f t="shared" si="1"/>
        <v/>
      </c>
      <c r="I21" s="13" t="str">
        <f t="shared" si="5"/>
        <v>一般会計</v>
      </c>
      <c r="K21" s="13"/>
      <c r="L21" s="13"/>
      <c r="O21" s="13"/>
      <c r="P21" s="13"/>
      <c r="Q21" s="19"/>
      <c r="T21" s="13"/>
      <c r="U21" s="32" t="s">
        <v>531</v>
      </c>
      <c r="W21" s="32" t="s">
        <v>152</v>
      </c>
      <c r="Y21" s="32" t="s">
        <v>289</v>
      </c>
      <c r="Z21" s="32" t="s">
        <v>417</v>
      </c>
      <c r="AA21" s="80" t="s">
        <v>383</v>
      </c>
      <c r="AB21" s="80" t="s">
        <v>511</v>
      </c>
      <c r="AC21" s="31"/>
      <c r="AD21" s="31"/>
      <c r="AE21" s="31"/>
      <c r="AF21" s="30"/>
      <c r="AK21" s="47" t="str">
        <f t="shared" si="7"/>
        <v>T</v>
      </c>
    </row>
    <row r="22" spans="1:37" ht="13.5" customHeight="1" x14ac:dyDescent="0.15">
      <c r="A22" s="14" t="s">
        <v>205</v>
      </c>
      <c r="B22" s="15"/>
      <c r="C22" s="13" t="str">
        <f t="shared" si="9"/>
        <v/>
      </c>
      <c r="D22" s="13" t="str">
        <f>IF(C22="",D21,IF(D21&lt;&gt;"",CONCATENATE(D21,"、",C22),C22))</f>
        <v>沖縄振興、地方創生</v>
      </c>
      <c r="F22" s="18" t="s">
        <v>120</v>
      </c>
      <c r="G22" s="17"/>
      <c r="H22" s="13" t="str">
        <f t="shared" si="1"/>
        <v/>
      </c>
      <c r="I22" s="13" t="str">
        <f t="shared" si="5"/>
        <v>一般会計</v>
      </c>
      <c r="K22" s="13"/>
      <c r="L22" s="13"/>
      <c r="O22" s="13"/>
      <c r="P22" s="13"/>
      <c r="Q22" s="19"/>
      <c r="T22" s="13"/>
      <c r="U22" s="32" t="s">
        <v>576</v>
      </c>
      <c r="W22" s="32" t="s">
        <v>153</v>
      </c>
      <c r="Y22" s="32" t="s">
        <v>290</v>
      </c>
      <c r="Z22" s="32" t="s">
        <v>418</v>
      </c>
      <c r="AA22" s="80" t="s">
        <v>384</v>
      </c>
      <c r="AB22" s="80" t="s">
        <v>512</v>
      </c>
      <c r="AC22" s="31"/>
      <c r="AD22" s="31"/>
      <c r="AE22" s="31"/>
      <c r="AF22" s="30"/>
      <c r="AK22" s="47" t="str">
        <f t="shared" si="7"/>
        <v>U</v>
      </c>
    </row>
    <row r="23" spans="1:37" ht="13.5" customHeight="1" x14ac:dyDescent="0.15">
      <c r="A23" s="78" t="s">
        <v>262</v>
      </c>
      <c r="B23" s="15"/>
      <c r="C23" s="13" t="str">
        <f t="shared" si="9"/>
        <v/>
      </c>
      <c r="D23" s="13" t="str">
        <f>IF(C23="",D22,IF(D22&lt;&gt;"",CONCATENATE(D22,"、",C23),C23))</f>
        <v>沖縄振興、地方創生</v>
      </c>
      <c r="F23" s="18" t="s">
        <v>121</v>
      </c>
      <c r="G23" s="17"/>
      <c r="H23" s="13" t="str">
        <f t="shared" si="1"/>
        <v/>
      </c>
      <c r="I23" s="13" t="str">
        <f t="shared" si="5"/>
        <v>一般会計</v>
      </c>
      <c r="K23" s="13"/>
      <c r="L23" s="13"/>
      <c r="O23" s="13"/>
      <c r="P23" s="13"/>
      <c r="Q23" s="19"/>
      <c r="T23" s="13"/>
      <c r="U23" s="32" t="s">
        <v>532</v>
      </c>
      <c r="W23" s="32" t="s">
        <v>154</v>
      </c>
      <c r="Y23" s="32" t="s">
        <v>291</v>
      </c>
      <c r="Z23" s="32" t="s">
        <v>419</v>
      </c>
      <c r="AA23" s="80" t="s">
        <v>385</v>
      </c>
      <c r="AB23" s="80" t="s">
        <v>513</v>
      </c>
      <c r="AC23" s="31"/>
      <c r="AD23" s="31"/>
      <c r="AE23" s="31"/>
      <c r="AF23" s="30"/>
      <c r="AK23" s="47" t="str">
        <f t="shared" si="7"/>
        <v>V</v>
      </c>
    </row>
    <row r="24" spans="1:37" ht="13.5" customHeight="1" x14ac:dyDescent="0.15">
      <c r="A24" s="90"/>
      <c r="B24" s="76"/>
      <c r="F24" s="18" t="s">
        <v>265</v>
      </c>
      <c r="G24" s="17"/>
      <c r="H24" s="13" t="str">
        <f t="shared" si="1"/>
        <v/>
      </c>
      <c r="I24" s="13" t="str">
        <f t="shared" si="5"/>
        <v>一般会計</v>
      </c>
      <c r="K24" s="13"/>
      <c r="L24" s="13"/>
      <c r="O24" s="13"/>
      <c r="P24" s="13"/>
      <c r="Q24" s="19"/>
      <c r="T24" s="13"/>
      <c r="U24" s="32" t="s">
        <v>533</v>
      </c>
      <c r="W24" s="32" t="s">
        <v>155</v>
      </c>
      <c r="Y24" s="32" t="s">
        <v>292</v>
      </c>
      <c r="Z24" s="32" t="s">
        <v>420</v>
      </c>
      <c r="AA24" s="80" t="s">
        <v>386</v>
      </c>
      <c r="AB24" s="80" t="s">
        <v>514</v>
      </c>
      <c r="AC24" s="31"/>
      <c r="AD24" s="31"/>
      <c r="AE24" s="31"/>
      <c r="AF24" s="30"/>
      <c r="AK24" s="47" t="str">
        <f>CHAR(CODE(AK23)+1)</f>
        <v>W</v>
      </c>
    </row>
    <row r="25" spans="1:37" ht="13.5" customHeight="1" x14ac:dyDescent="0.15">
      <c r="A25" s="77"/>
      <c r="B25" s="76"/>
      <c r="F25" s="18" t="s">
        <v>122</v>
      </c>
      <c r="G25" s="17"/>
      <c r="H25" s="13" t="str">
        <f t="shared" si="1"/>
        <v/>
      </c>
      <c r="I25" s="13" t="str">
        <f t="shared" si="5"/>
        <v>一般会計</v>
      </c>
      <c r="K25" s="13"/>
      <c r="L25" s="13"/>
      <c r="O25" s="13"/>
      <c r="P25" s="13"/>
      <c r="Q25" s="19"/>
      <c r="T25" s="13"/>
      <c r="U25" s="32" t="s">
        <v>534</v>
      </c>
      <c r="W25" s="69"/>
      <c r="Y25" s="32" t="s">
        <v>293</v>
      </c>
      <c r="Z25" s="32" t="s">
        <v>421</v>
      </c>
      <c r="AA25" s="80" t="s">
        <v>387</v>
      </c>
      <c r="AB25" s="80" t="s">
        <v>515</v>
      </c>
      <c r="AC25" s="31"/>
      <c r="AD25" s="31"/>
      <c r="AE25" s="31"/>
      <c r="AF25" s="30"/>
      <c r="AK25" s="47" t="str">
        <f t="shared" si="7"/>
        <v>X</v>
      </c>
    </row>
    <row r="26" spans="1:37" ht="13.5" customHeight="1" x14ac:dyDescent="0.15">
      <c r="A26" s="77"/>
      <c r="B26" s="76"/>
      <c r="F26" s="18" t="s">
        <v>123</v>
      </c>
      <c r="G26" s="17"/>
      <c r="H26" s="13" t="str">
        <f t="shared" si="1"/>
        <v/>
      </c>
      <c r="I26" s="13" t="str">
        <f t="shared" si="5"/>
        <v>一般会計</v>
      </c>
      <c r="K26" s="13"/>
      <c r="L26" s="13"/>
      <c r="O26" s="13"/>
      <c r="P26" s="13"/>
      <c r="Q26" s="19"/>
      <c r="T26" s="13"/>
      <c r="U26" s="32" t="s">
        <v>535</v>
      </c>
      <c r="Y26" s="32" t="s">
        <v>294</v>
      </c>
      <c r="Z26" s="32" t="s">
        <v>422</v>
      </c>
      <c r="AA26" s="80" t="s">
        <v>388</v>
      </c>
      <c r="AB26" s="80" t="s">
        <v>516</v>
      </c>
      <c r="AC26" s="31"/>
      <c r="AD26" s="31"/>
      <c r="AE26" s="31"/>
      <c r="AF26" s="30"/>
      <c r="AK26" s="47" t="str">
        <f t="shared" si="7"/>
        <v>Y</v>
      </c>
    </row>
    <row r="27" spans="1:37" ht="13.5" customHeight="1" x14ac:dyDescent="0.15">
      <c r="A27" s="13" t="str">
        <f>IF(D23="", "-", D23)</f>
        <v>沖縄振興、地方創生</v>
      </c>
      <c r="B27" s="13"/>
      <c r="F27" s="18" t="s">
        <v>124</v>
      </c>
      <c r="G27" s="17"/>
      <c r="H27" s="13" t="str">
        <f t="shared" si="1"/>
        <v/>
      </c>
      <c r="I27" s="13" t="str">
        <f t="shared" si="5"/>
        <v>一般会計</v>
      </c>
      <c r="K27" s="13"/>
      <c r="L27" s="13"/>
      <c r="O27" s="13"/>
      <c r="P27" s="13"/>
      <c r="Q27" s="19"/>
      <c r="T27" s="13"/>
      <c r="U27" s="32" t="s">
        <v>536</v>
      </c>
      <c r="Y27" s="32" t="s">
        <v>295</v>
      </c>
      <c r="Z27" s="32" t="s">
        <v>423</v>
      </c>
      <c r="AA27" s="80" t="s">
        <v>389</v>
      </c>
      <c r="AB27" s="80" t="s">
        <v>517</v>
      </c>
      <c r="AC27" s="31"/>
      <c r="AD27" s="31"/>
      <c r="AE27" s="31"/>
      <c r="AF27" s="30"/>
      <c r="AK27" s="47" t="str">
        <f>CHAR(CODE(AK26)+1)</f>
        <v>Z</v>
      </c>
    </row>
    <row r="28" spans="1:37" ht="13.5" customHeight="1" x14ac:dyDescent="0.15">
      <c r="B28" s="13"/>
      <c r="F28" s="18" t="s">
        <v>125</v>
      </c>
      <c r="G28" s="17"/>
      <c r="H28" s="13" t="str">
        <f t="shared" si="1"/>
        <v/>
      </c>
      <c r="I28" s="13" t="str">
        <f t="shared" si="5"/>
        <v>一般会計</v>
      </c>
      <c r="K28" s="13"/>
      <c r="L28" s="13"/>
      <c r="O28" s="13"/>
      <c r="P28" s="13"/>
      <c r="Q28" s="19"/>
      <c r="T28" s="13"/>
      <c r="U28" s="32" t="s">
        <v>537</v>
      </c>
      <c r="Y28" s="32" t="s">
        <v>296</v>
      </c>
      <c r="Z28" s="32" t="s">
        <v>424</v>
      </c>
      <c r="AA28" s="80" t="s">
        <v>390</v>
      </c>
      <c r="AB28" s="80" t="s">
        <v>518</v>
      </c>
      <c r="AC28" s="31"/>
      <c r="AD28" s="31"/>
      <c r="AE28" s="31"/>
      <c r="AF28" s="30"/>
      <c r="AK28" s="47" t="s">
        <v>185</v>
      </c>
    </row>
    <row r="29" spans="1:37" ht="13.5" customHeight="1" x14ac:dyDescent="0.15">
      <c r="A29" s="13"/>
      <c r="B29" s="13"/>
      <c r="F29" s="18" t="s">
        <v>193</v>
      </c>
      <c r="G29" s="17"/>
      <c r="H29" s="13" t="str">
        <f t="shared" si="1"/>
        <v/>
      </c>
      <c r="I29" s="13" t="str">
        <f t="shared" si="5"/>
        <v>一般会計</v>
      </c>
      <c r="K29" s="13"/>
      <c r="L29" s="13"/>
      <c r="O29" s="13"/>
      <c r="P29" s="13"/>
      <c r="Q29" s="19"/>
      <c r="T29" s="13"/>
      <c r="U29" s="32" t="s">
        <v>538</v>
      </c>
      <c r="Y29" s="32" t="s">
        <v>297</v>
      </c>
      <c r="Z29" s="32" t="s">
        <v>425</v>
      </c>
      <c r="AA29" s="80" t="s">
        <v>391</v>
      </c>
      <c r="AB29" s="80" t="s">
        <v>519</v>
      </c>
      <c r="AC29" s="31"/>
      <c r="AD29" s="31"/>
      <c r="AE29" s="31"/>
      <c r="AF29" s="30"/>
      <c r="AK29" s="47" t="str">
        <f t="shared" si="7"/>
        <v>b</v>
      </c>
    </row>
    <row r="30" spans="1:37" ht="13.5" customHeight="1" x14ac:dyDescent="0.15">
      <c r="A30" s="13"/>
      <c r="B30" s="13"/>
      <c r="F30" s="18" t="s">
        <v>194</v>
      </c>
      <c r="G30" s="17"/>
      <c r="H30" s="13" t="str">
        <f t="shared" si="1"/>
        <v/>
      </c>
      <c r="I30" s="13" t="str">
        <f t="shared" si="5"/>
        <v>一般会計</v>
      </c>
      <c r="K30" s="13"/>
      <c r="L30" s="13"/>
      <c r="O30" s="13"/>
      <c r="P30" s="13"/>
      <c r="Q30" s="19"/>
      <c r="T30" s="13"/>
      <c r="U30" s="32" t="s">
        <v>539</v>
      </c>
      <c r="Y30" s="32" t="s">
        <v>298</v>
      </c>
      <c r="Z30" s="32" t="s">
        <v>426</v>
      </c>
      <c r="AA30" s="80" t="s">
        <v>392</v>
      </c>
      <c r="AB30" s="80" t="s">
        <v>520</v>
      </c>
      <c r="AC30" s="31"/>
      <c r="AD30" s="31"/>
      <c r="AE30" s="31"/>
      <c r="AF30" s="30"/>
      <c r="AK30" s="47" t="str">
        <f t="shared" si="7"/>
        <v>c</v>
      </c>
    </row>
    <row r="31" spans="1:37" ht="13.5" customHeight="1" x14ac:dyDescent="0.15">
      <c r="A31" s="13"/>
      <c r="B31" s="13"/>
      <c r="F31" s="18" t="s">
        <v>195</v>
      </c>
      <c r="G31" s="17"/>
      <c r="H31" s="13" t="str">
        <f t="shared" si="1"/>
        <v/>
      </c>
      <c r="I31" s="13" t="str">
        <f t="shared" si="5"/>
        <v>一般会計</v>
      </c>
      <c r="K31" s="13"/>
      <c r="L31" s="13"/>
      <c r="O31" s="13"/>
      <c r="P31" s="13"/>
      <c r="Q31" s="19"/>
      <c r="T31" s="13"/>
      <c r="U31" s="32" t="s">
        <v>540</v>
      </c>
      <c r="Y31" s="32" t="s">
        <v>299</v>
      </c>
      <c r="Z31" s="32" t="s">
        <v>427</v>
      </c>
      <c r="AA31" s="80" t="s">
        <v>393</v>
      </c>
      <c r="AB31" s="80" t="s">
        <v>521</v>
      </c>
      <c r="AC31" s="31"/>
      <c r="AD31" s="31"/>
      <c r="AE31" s="31"/>
      <c r="AF31" s="30"/>
      <c r="AK31" s="47" t="str">
        <f t="shared" si="7"/>
        <v>d</v>
      </c>
    </row>
    <row r="32" spans="1:37" ht="13.5" customHeight="1" x14ac:dyDescent="0.15">
      <c r="A32" s="13"/>
      <c r="B32" s="13"/>
      <c r="F32" s="18" t="s">
        <v>196</v>
      </c>
      <c r="G32" s="17"/>
      <c r="H32" s="13" t="str">
        <f t="shared" si="1"/>
        <v/>
      </c>
      <c r="I32" s="13" t="str">
        <f t="shared" si="5"/>
        <v>一般会計</v>
      </c>
      <c r="K32" s="13"/>
      <c r="L32" s="13"/>
      <c r="O32" s="13"/>
      <c r="P32" s="13"/>
      <c r="Q32" s="19"/>
      <c r="T32" s="13"/>
      <c r="U32" s="32" t="s">
        <v>541</v>
      </c>
      <c r="Y32" s="32" t="s">
        <v>300</v>
      </c>
      <c r="Z32" s="32" t="s">
        <v>428</v>
      </c>
      <c r="AA32" s="80" t="s">
        <v>63</v>
      </c>
      <c r="AB32" s="80" t="s">
        <v>63</v>
      </c>
      <c r="AC32" s="31"/>
      <c r="AD32" s="31"/>
      <c r="AE32" s="31"/>
      <c r="AF32" s="30"/>
      <c r="AK32" s="47" t="str">
        <f t="shared" si="7"/>
        <v>e</v>
      </c>
    </row>
    <row r="33" spans="1:37" ht="13.5" customHeight="1" x14ac:dyDescent="0.15">
      <c r="A33" s="13"/>
      <c r="B33" s="13"/>
      <c r="F33" s="18" t="s">
        <v>197</v>
      </c>
      <c r="G33" s="17"/>
      <c r="H33" s="13" t="str">
        <f t="shared" si="1"/>
        <v/>
      </c>
      <c r="I33" s="13" t="str">
        <f t="shared" si="5"/>
        <v>一般会計</v>
      </c>
      <c r="K33" s="13"/>
      <c r="L33" s="13"/>
      <c r="O33" s="13"/>
      <c r="P33" s="13"/>
      <c r="Q33" s="19"/>
      <c r="T33" s="13"/>
      <c r="U33" s="32" t="s">
        <v>542</v>
      </c>
      <c r="Y33" s="32" t="s">
        <v>301</v>
      </c>
      <c r="Z33" s="32" t="s">
        <v>429</v>
      </c>
      <c r="AA33" s="69"/>
      <c r="AB33" s="31"/>
      <c r="AC33" s="31"/>
      <c r="AD33" s="31"/>
      <c r="AE33" s="31"/>
      <c r="AF33" s="30"/>
      <c r="AK33" s="47" t="str">
        <f t="shared" si="7"/>
        <v>f</v>
      </c>
    </row>
    <row r="34" spans="1:37" ht="13.5" customHeight="1" x14ac:dyDescent="0.15">
      <c r="A34" s="13"/>
      <c r="B34" s="13"/>
      <c r="F34" s="18" t="s">
        <v>198</v>
      </c>
      <c r="G34" s="17"/>
      <c r="H34" s="13" t="str">
        <f t="shared" si="1"/>
        <v/>
      </c>
      <c r="I34" s="13" t="str">
        <f t="shared" si="5"/>
        <v>一般会計</v>
      </c>
      <c r="K34" s="13"/>
      <c r="L34" s="13"/>
      <c r="O34" s="13"/>
      <c r="P34" s="13"/>
      <c r="Q34" s="19"/>
      <c r="T34" s="13"/>
      <c r="U34" s="32" t="s">
        <v>543</v>
      </c>
      <c r="Y34" s="32" t="s">
        <v>302</v>
      </c>
      <c r="Z34" s="32" t="s">
        <v>430</v>
      </c>
      <c r="AB34" s="31"/>
      <c r="AC34" s="31"/>
      <c r="AD34" s="31"/>
      <c r="AE34" s="31"/>
      <c r="AF34" s="30"/>
      <c r="AK34" s="47" t="str">
        <f t="shared" si="7"/>
        <v>g</v>
      </c>
    </row>
    <row r="35" spans="1:37" ht="13.5" customHeight="1" x14ac:dyDescent="0.15">
      <c r="A35" s="13"/>
      <c r="B35" s="13"/>
      <c r="F35" s="18" t="s">
        <v>199</v>
      </c>
      <c r="G35" s="17"/>
      <c r="H35" s="13" t="str">
        <f t="shared" si="1"/>
        <v/>
      </c>
      <c r="I35" s="13" t="str">
        <f t="shared" si="5"/>
        <v>一般会計</v>
      </c>
      <c r="K35" s="13"/>
      <c r="L35" s="13"/>
      <c r="O35" s="13"/>
      <c r="P35" s="13"/>
      <c r="Q35" s="19"/>
      <c r="T35" s="13"/>
      <c r="U35" s="32" t="s">
        <v>544</v>
      </c>
      <c r="Y35" s="32" t="s">
        <v>303</v>
      </c>
      <c r="Z35" s="32" t="s">
        <v>431</v>
      </c>
      <c r="AC35" s="31"/>
      <c r="AF35" s="30"/>
      <c r="AK35" s="47" t="str">
        <f t="shared" si="7"/>
        <v>h</v>
      </c>
    </row>
    <row r="36" spans="1:37" ht="13.5" customHeight="1" x14ac:dyDescent="0.15">
      <c r="A36" s="13"/>
      <c r="B36" s="13"/>
      <c r="F36" s="18" t="s">
        <v>200</v>
      </c>
      <c r="G36" s="17"/>
      <c r="H36" s="13" t="str">
        <f t="shared" si="1"/>
        <v/>
      </c>
      <c r="I36" s="13" t="str">
        <f t="shared" si="5"/>
        <v>一般会計</v>
      </c>
      <c r="K36" s="13"/>
      <c r="L36" s="13"/>
      <c r="O36" s="13"/>
      <c r="P36" s="13"/>
      <c r="Q36" s="19"/>
      <c r="T36" s="13"/>
      <c r="Y36" s="32" t="s">
        <v>304</v>
      </c>
      <c r="Z36" s="32" t="s">
        <v>432</v>
      </c>
      <c r="AF36" s="30"/>
      <c r="AK36" s="4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305</v>
      </c>
      <c r="Z37" s="32" t="s">
        <v>433</v>
      </c>
      <c r="AF37" s="30"/>
      <c r="AK37" s="47" t="str">
        <f t="shared" si="7"/>
        <v>j</v>
      </c>
    </row>
    <row r="38" spans="1:37" x14ac:dyDescent="0.15">
      <c r="A38" s="13"/>
      <c r="B38" s="13"/>
      <c r="F38" s="13"/>
      <c r="G38" s="19"/>
      <c r="K38" s="13"/>
      <c r="L38" s="13"/>
      <c r="O38" s="13"/>
      <c r="P38" s="13"/>
      <c r="Q38" s="19"/>
      <c r="T38" s="13"/>
      <c r="Y38" s="32" t="s">
        <v>306</v>
      </c>
      <c r="Z38" s="32" t="s">
        <v>434</v>
      </c>
      <c r="AF38" s="30"/>
      <c r="AK38" s="47" t="str">
        <f t="shared" si="7"/>
        <v>k</v>
      </c>
    </row>
    <row r="39" spans="1:37" x14ac:dyDescent="0.15">
      <c r="A39" s="13"/>
      <c r="B39" s="13"/>
      <c r="F39" s="13" t="str">
        <f>I37</f>
        <v>一般会計</v>
      </c>
      <c r="G39" s="19"/>
      <c r="K39" s="13"/>
      <c r="L39" s="13"/>
      <c r="O39" s="13"/>
      <c r="P39" s="13"/>
      <c r="Q39" s="19"/>
      <c r="T39" s="13"/>
      <c r="U39" s="32" t="s">
        <v>546</v>
      </c>
      <c r="Y39" s="32" t="s">
        <v>307</v>
      </c>
      <c r="Z39" s="32" t="s">
        <v>435</v>
      </c>
      <c r="AF39" s="30"/>
      <c r="AK39" s="47" t="str">
        <f t="shared" si="7"/>
        <v>l</v>
      </c>
    </row>
    <row r="40" spans="1:37" x14ac:dyDescent="0.15">
      <c r="A40" s="13"/>
      <c r="B40" s="13"/>
      <c r="F40" s="13"/>
      <c r="G40" s="19"/>
      <c r="K40" s="13"/>
      <c r="L40" s="13"/>
      <c r="O40" s="13"/>
      <c r="P40" s="13"/>
      <c r="Q40" s="19"/>
      <c r="T40" s="13"/>
      <c r="U40" s="32"/>
      <c r="Y40" s="32" t="s">
        <v>308</v>
      </c>
      <c r="Z40" s="32" t="s">
        <v>436</v>
      </c>
      <c r="AF40" s="30"/>
      <c r="AK40" s="47" t="str">
        <f t="shared" si="7"/>
        <v>m</v>
      </c>
    </row>
    <row r="41" spans="1:37" x14ac:dyDescent="0.15">
      <c r="A41" s="13"/>
      <c r="B41" s="13"/>
      <c r="F41" s="13"/>
      <c r="G41" s="19"/>
      <c r="K41" s="13"/>
      <c r="L41" s="13"/>
      <c r="O41" s="13"/>
      <c r="P41" s="13"/>
      <c r="Q41" s="19"/>
      <c r="T41" s="13"/>
      <c r="U41" s="32" t="s">
        <v>248</v>
      </c>
      <c r="Y41" s="32" t="s">
        <v>309</v>
      </c>
      <c r="Z41" s="32" t="s">
        <v>437</v>
      </c>
      <c r="AF41" s="30"/>
      <c r="AK41" s="47" t="str">
        <f t="shared" si="7"/>
        <v>n</v>
      </c>
    </row>
    <row r="42" spans="1:37" x14ac:dyDescent="0.15">
      <c r="A42" s="13"/>
      <c r="B42" s="13"/>
      <c r="F42" s="13"/>
      <c r="G42" s="19"/>
      <c r="K42" s="13"/>
      <c r="L42" s="13"/>
      <c r="O42" s="13"/>
      <c r="P42" s="13"/>
      <c r="Q42" s="19"/>
      <c r="T42" s="13"/>
      <c r="U42" s="32" t="s">
        <v>258</v>
      </c>
      <c r="Y42" s="32" t="s">
        <v>310</v>
      </c>
      <c r="Z42" s="32" t="s">
        <v>438</v>
      </c>
      <c r="AF42" s="30"/>
      <c r="AK42" s="47" t="str">
        <f t="shared" si="7"/>
        <v>o</v>
      </c>
    </row>
    <row r="43" spans="1:37" x14ac:dyDescent="0.15">
      <c r="A43" s="13"/>
      <c r="B43" s="13"/>
      <c r="F43" s="13"/>
      <c r="G43" s="19"/>
      <c r="K43" s="13"/>
      <c r="L43" s="13"/>
      <c r="O43" s="13"/>
      <c r="P43" s="13"/>
      <c r="Q43" s="19"/>
      <c r="T43" s="13"/>
      <c r="Y43" s="32" t="s">
        <v>311</v>
      </c>
      <c r="Z43" s="32" t="s">
        <v>439</v>
      </c>
      <c r="AF43" s="30"/>
      <c r="AK43" s="47" t="str">
        <f t="shared" si="7"/>
        <v>p</v>
      </c>
    </row>
    <row r="44" spans="1:37" x14ac:dyDescent="0.15">
      <c r="A44" s="13"/>
      <c r="B44" s="13"/>
      <c r="F44" s="13"/>
      <c r="G44" s="19"/>
      <c r="K44" s="13"/>
      <c r="L44" s="13"/>
      <c r="O44" s="13"/>
      <c r="P44" s="13"/>
      <c r="Q44" s="19"/>
      <c r="T44" s="13"/>
      <c r="Y44" s="32" t="s">
        <v>312</v>
      </c>
      <c r="Z44" s="32" t="s">
        <v>440</v>
      </c>
      <c r="AF44" s="30"/>
      <c r="AK44" s="47" t="str">
        <f t="shared" si="7"/>
        <v>q</v>
      </c>
    </row>
    <row r="45" spans="1:37" x14ac:dyDescent="0.15">
      <c r="A45" s="13"/>
      <c r="B45" s="13"/>
      <c r="F45" s="13"/>
      <c r="G45" s="19"/>
      <c r="K45" s="13"/>
      <c r="L45" s="13"/>
      <c r="O45" s="13"/>
      <c r="P45" s="13"/>
      <c r="Q45" s="19"/>
      <c r="T45" s="13"/>
      <c r="U45" s="29" t="s">
        <v>157</v>
      </c>
      <c r="Y45" s="32" t="s">
        <v>313</v>
      </c>
      <c r="Z45" s="32" t="s">
        <v>441</v>
      </c>
      <c r="AF45" s="30"/>
      <c r="AK45" s="47" t="str">
        <f t="shared" si="7"/>
        <v>r</v>
      </c>
    </row>
    <row r="46" spans="1:37" x14ac:dyDescent="0.15">
      <c r="A46" s="13"/>
      <c r="B46" s="13"/>
      <c r="F46" s="13"/>
      <c r="G46" s="19"/>
      <c r="K46" s="13"/>
      <c r="L46" s="13"/>
      <c r="O46" s="13"/>
      <c r="P46" s="13"/>
      <c r="Q46" s="19"/>
      <c r="T46" s="13"/>
      <c r="U46" s="87" t="s">
        <v>575</v>
      </c>
      <c r="Y46" s="32" t="s">
        <v>314</v>
      </c>
      <c r="Z46" s="32" t="s">
        <v>442</v>
      </c>
      <c r="AF46" s="30"/>
      <c r="AK46" s="47" t="str">
        <f t="shared" si="7"/>
        <v>s</v>
      </c>
    </row>
    <row r="47" spans="1:37" x14ac:dyDescent="0.15">
      <c r="A47" s="13"/>
      <c r="B47" s="13"/>
      <c r="F47" s="13"/>
      <c r="G47" s="19"/>
      <c r="K47" s="13"/>
      <c r="L47" s="13"/>
      <c r="O47" s="13"/>
      <c r="P47" s="13"/>
      <c r="Q47" s="19"/>
      <c r="T47" s="13"/>
      <c r="Y47" s="32" t="s">
        <v>315</v>
      </c>
      <c r="Z47" s="32" t="s">
        <v>443</v>
      </c>
      <c r="AF47" s="30"/>
      <c r="AK47" s="47" t="str">
        <f t="shared" si="7"/>
        <v>t</v>
      </c>
    </row>
    <row r="48" spans="1:37" x14ac:dyDescent="0.15">
      <c r="A48" s="13"/>
      <c r="B48" s="13"/>
      <c r="F48" s="13"/>
      <c r="G48" s="19"/>
      <c r="K48" s="13"/>
      <c r="L48" s="13"/>
      <c r="O48" s="13"/>
      <c r="P48" s="13"/>
      <c r="Q48" s="19"/>
      <c r="T48" s="13"/>
      <c r="U48" s="87">
        <v>2021</v>
      </c>
      <c r="Y48" s="32" t="s">
        <v>316</v>
      </c>
      <c r="Z48" s="32" t="s">
        <v>444</v>
      </c>
      <c r="AF48" s="30"/>
      <c r="AK48" s="47" t="str">
        <f t="shared" si="7"/>
        <v>u</v>
      </c>
    </row>
    <row r="49" spans="1:37" x14ac:dyDescent="0.15">
      <c r="A49" s="13"/>
      <c r="B49" s="13"/>
      <c r="F49" s="13"/>
      <c r="G49" s="19"/>
      <c r="K49" s="13"/>
      <c r="L49" s="13"/>
      <c r="O49" s="13"/>
      <c r="P49" s="13"/>
      <c r="Q49" s="19"/>
      <c r="T49" s="13"/>
      <c r="U49" s="87">
        <v>2022</v>
      </c>
      <c r="Y49" s="32" t="s">
        <v>317</v>
      </c>
      <c r="Z49" s="32" t="s">
        <v>445</v>
      </c>
      <c r="AF49" s="30"/>
      <c r="AK49" s="47" t="str">
        <f t="shared" si="7"/>
        <v>v</v>
      </c>
    </row>
    <row r="50" spans="1:37" x14ac:dyDescent="0.15">
      <c r="A50" s="13"/>
      <c r="B50" s="13"/>
      <c r="F50" s="13"/>
      <c r="G50" s="19"/>
      <c r="K50" s="13"/>
      <c r="L50" s="13"/>
      <c r="O50" s="13"/>
      <c r="P50" s="13"/>
      <c r="Q50" s="19"/>
      <c r="T50" s="13"/>
      <c r="U50" s="87">
        <v>2023</v>
      </c>
      <c r="Y50" s="32" t="s">
        <v>318</v>
      </c>
      <c r="Z50" s="32" t="s">
        <v>446</v>
      </c>
      <c r="AF50" s="30"/>
    </row>
    <row r="51" spans="1:37" x14ac:dyDescent="0.15">
      <c r="A51" s="13"/>
      <c r="B51" s="13"/>
      <c r="F51" s="13"/>
      <c r="G51" s="19"/>
      <c r="K51" s="13"/>
      <c r="L51" s="13"/>
      <c r="O51" s="13"/>
      <c r="P51" s="13"/>
      <c r="Q51" s="19"/>
      <c r="T51" s="13"/>
      <c r="U51" s="87">
        <v>2024</v>
      </c>
      <c r="Y51" s="32" t="s">
        <v>319</v>
      </c>
      <c r="Z51" s="32" t="s">
        <v>447</v>
      </c>
      <c r="AF51" s="30"/>
    </row>
    <row r="52" spans="1:37" x14ac:dyDescent="0.15">
      <c r="A52" s="13"/>
      <c r="B52" s="13"/>
      <c r="F52" s="13"/>
      <c r="G52" s="19"/>
      <c r="K52" s="13"/>
      <c r="L52" s="13"/>
      <c r="O52" s="13"/>
      <c r="P52" s="13"/>
      <c r="Q52" s="19"/>
      <c r="T52" s="13"/>
      <c r="U52" s="87">
        <v>2025</v>
      </c>
      <c r="Y52" s="32" t="s">
        <v>320</v>
      </c>
      <c r="Z52" s="32" t="s">
        <v>448</v>
      </c>
      <c r="AF52" s="30"/>
    </row>
    <row r="53" spans="1:37" x14ac:dyDescent="0.15">
      <c r="A53" s="13"/>
      <c r="B53" s="13"/>
      <c r="F53" s="13"/>
      <c r="G53" s="19"/>
      <c r="K53" s="13"/>
      <c r="L53" s="13"/>
      <c r="O53" s="13"/>
      <c r="P53" s="13"/>
      <c r="Q53" s="19"/>
      <c r="T53" s="13"/>
      <c r="U53" s="87">
        <v>2026</v>
      </c>
      <c r="Y53" s="32" t="s">
        <v>321</v>
      </c>
      <c r="Z53" s="32" t="s">
        <v>449</v>
      </c>
      <c r="AF53" s="30"/>
    </row>
    <row r="54" spans="1:37" x14ac:dyDescent="0.15">
      <c r="A54" s="13"/>
      <c r="B54" s="13"/>
      <c r="F54" s="13"/>
      <c r="G54" s="19"/>
      <c r="K54" s="13"/>
      <c r="L54" s="13"/>
      <c r="O54" s="13"/>
      <c r="P54" s="20"/>
      <c r="Q54" s="19"/>
      <c r="T54" s="13"/>
      <c r="Y54" s="32" t="s">
        <v>322</v>
      </c>
      <c r="Z54" s="32" t="s">
        <v>450</v>
      </c>
      <c r="AF54" s="30"/>
    </row>
    <row r="55" spans="1:37" x14ac:dyDescent="0.15">
      <c r="A55" s="13"/>
      <c r="B55" s="13"/>
      <c r="F55" s="13"/>
      <c r="G55" s="19"/>
      <c r="K55" s="13"/>
      <c r="L55" s="13"/>
      <c r="O55" s="13"/>
      <c r="P55" s="13"/>
      <c r="Q55" s="19"/>
      <c r="T55" s="13"/>
      <c r="Y55" s="32" t="s">
        <v>323</v>
      </c>
      <c r="Z55" s="32" t="s">
        <v>451</v>
      </c>
      <c r="AF55" s="30"/>
    </row>
    <row r="56" spans="1:37" x14ac:dyDescent="0.15">
      <c r="A56" s="13"/>
      <c r="B56" s="13"/>
      <c r="F56" s="13"/>
      <c r="G56" s="19"/>
      <c r="K56" s="13"/>
      <c r="L56" s="13"/>
      <c r="O56" s="13"/>
      <c r="P56" s="13"/>
      <c r="Q56" s="19"/>
      <c r="T56" s="13"/>
      <c r="U56" s="87">
        <v>20</v>
      </c>
      <c r="Y56" s="32" t="s">
        <v>324</v>
      </c>
      <c r="Z56" s="32" t="s">
        <v>452</v>
      </c>
      <c r="AF56" s="30"/>
    </row>
    <row r="57" spans="1:37" x14ac:dyDescent="0.15">
      <c r="A57" s="13"/>
      <c r="B57" s="13"/>
      <c r="F57" s="13"/>
      <c r="G57" s="19"/>
      <c r="K57" s="13"/>
      <c r="L57" s="13"/>
      <c r="O57" s="13"/>
      <c r="P57" s="13"/>
      <c r="Q57" s="19"/>
      <c r="T57" s="13"/>
      <c r="U57" s="32" t="s">
        <v>522</v>
      </c>
      <c r="Y57" s="32" t="s">
        <v>325</v>
      </c>
      <c r="Z57" s="32" t="s">
        <v>453</v>
      </c>
      <c r="AF57" s="30"/>
    </row>
    <row r="58" spans="1:37" x14ac:dyDescent="0.15">
      <c r="A58" s="13"/>
      <c r="B58" s="13"/>
      <c r="F58" s="13"/>
      <c r="G58" s="19"/>
      <c r="K58" s="13"/>
      <c r="L58" s="13"/>
      <c r="O58" s="13"/>
      <c r="P58" s="13"/>
      <c r="Q58" s="19"/>
      <c r="T58" s="13"/>
      <c r="U58" s="32" t="s">
        <v>523</v>
      </c>
      <c r="Y58" s="32" t="s">
        <v>326</v>
      </c>
      <c r="Z58" s="32" t="s">
        <v>454</v>
      </c>
      <c r="AF58" s="30"/>
    </row>
    <row r="59" spans="1:37" x14ac:dyDescent="0.15">
      <c r="A59" s="13"/>
      <c r="B59" s="13"/>
      <c r="F59" s="13"/>
      <c r="G59" s="19"/>
      <c r="K59" s="13"/>
      <c r="L59" s="13"/>
      <c r="O59" s="13"/>
      <c r="P59" s="13"/>
      <c r="Q59" s="19"/>
      <c r="T59" s="13"/>
      <c r="Y59" s="32" t="s">
        <v>327</v>
      </c>
      <c r="Z59" s="32" t="s">
        <v>455</v>
      </c>
      <c r="AF59" s="30"/>
    </row>
    <row r="60" spans="1:37" x14ac:dyDescent="0.15">
      <c r="A60" s="13"/>
      <c r="B60" s="13"/>
      <c r="F60" s="13"/>
      <c r="G60" s="19"/>
      <c r="K60" s="13"/>
      <c r="L60" s="13"/>
      <c r="O60" s="13"/>
      <c r="P60" s="13"/>
      <c r="Q60" s="19"/>
      <c r="T60" s="13"/>
      <c r="Y60" s="32" t="s">
        <v>328</v>
      </c>
      <c r="Z60" s="32" t="s">
        <v>456</v>
      </c>
      <c r="AF60" s="30"/>
    </row>
    <row r="61" spans="1:37" x14ac:dyDescent="0.15">
      <c r="A61" s="13"/>
      <c r="B61" s="13"/>
      <c r="F61" s="13"/>
      <c r="G61" s="19"/>
      <c r="K61" s="13"/>
      <c r="L61" s="13"/>
      <c r="O61" s="13"/>
      <c r="P61" s="13"/>
      <c r="Q61" s="19"/>
      <c r="T61" s="13"/>
      <c r="Y61" s="32" t="s">
        <v>329</v>
      </c>
      <c r="Z61" s="32" t="s">
        <v>457</v>
      </c>
      <c r="AF61" s="30"/>
    </row>
    <row r="62" spans="1:37" x14ac:dyDescent="0.15">
      <c r="A62" s="13"/>
      <c r="B62" s="13"/>
      <c r="F62" s="13"/>
      <c r="G62" s="19"/>
      <c r="K62" s="13"/>
      <c r="L62" s="13"/>
      <c r="O62" s="13"/>
      <c r="P62" s="13"/>
      <c r="Q62" s="19"/>
      <c r="T62" s="13"/>
      <c r="Y62" s="32" t="s">
        <v>330</v>
      </c>
      <c r="Z62" s="32" t="s">
        <v>458</v>
      </c>
      <c r="AF62" s="30"/>
    </row>
    <row r="63" spans="1:37" x14ac:dyDescent="0.15">
      <c r="A63" s="13"/>
      <c r="B63" s="13"/>
      <c r="F63" s="13"/>
      <c r="G63" s="19"/>
      <c r="K63" s="13"/>
      <c r="L63" s="13"/>
      <c r="O63" s="13"/>
      <c r="P63" s="13"/>
      <c r="Q63" s="19"/>
      <c r="T63" s="13"/>
      <c r="Y63" s="32" t="s">
        <v>331</v>
      </c>
      <c r="Z63" s="32" t="s">
        <v>459</v>
      </c>
      <c r="AF63" s="30"/>
    </row>
    <row r="64" spans="1:37" x14ac:dyDescent="0.15">
      <c r="A64" s="13"/>
      <c r="B64" s="13"/>
      <c r="F64" s="13"/>
      <c r="G64" s="19"/>
      <c r="K64" s="13"/>
      <c r="L64" s="13"/>
      <c r="O64" s="13"/>
      <c r="P64" s="13"/>
      <c r="Q64" s="19"/>
      <c r="T64" s="13"/>
      <c r="Y64" s="32" t="s">
        <v>332</v>
      </c>
      <c r="Z64" s="32" t="s">
        <v>460</v>
      </c>
      <c r="AF64" s="30"/>
    </row>
    <row r="65" spans="1:32" x14ac:dyDescent="0.15">
      <c r="A65" s="13"/>
      <c r="B65" s="13"/>
      <c r="F65" s="13"/>
      <c r="G65" s="19"/>
      <c r="K65" s="13"/>
      <c r="L65" s="13"/>
      <c r="O65" s="13"/>
      <c r="P65" s="13"/>
      <c r="Q65" s="19"/>
      <c r="T65" s="13"/>
      <c r="Y65" s="32" t="s">
        <v>333</v>
      </c>
      <c r="Z65" s="32" t="s">
        <v>461</v>
      </c>
      <c r="AF65" s="30"/>
    </row>
    <row r="66" spans="1:32" x14ac:dyDescent="0.15">
      <c r="A66" s="13"/>
      <c r="B66" s="13"/>
      <c r="F66" s="13"/>
      <c r="G66" s="19"/>
      <c r="K66" s="13"/>
      <c r="L66" s="13"/>
      <c r="O66" s="13"/>
      <c r="P66" s="13"/>
      <c r="Q66" s="19"/>
      <c r="T66" s="13"/>
      <c r="Y66" s="32" t="s">
        <v>64</v>
      </c>
      <c r="Z66" s="32" t="s">
        <v>462</v>
      </c>
      <c r="AF66" s="30"/>
    </row>
    <row r="67" spans="1:32" x14ac:dyDescent="0.15">
      <c r="A67" s="13"/>
      <c r="B67" s="13"/>
      <c r="F67" s="13"/>
      <c r="G67" s="19"/>
      <c r="K67" s="13"/>
      <c r="L67" s="13"/>
      <c r="O67" s="13"/>
      <c r="P67" s="13"/>
      <c r="Q67" s="19"/>
      <c r="T67" s="13"/>
      <c r="Y67" s="32" t="s">
        <v>334</v>
      </c>
      <c r="Z67" s="32" t="s">
        <v>463</v>
      </c>
      <c r="AF67" s="30"/>
    </row>
    <row r="68" spans="1:32" x14ac:dyDescent="0.15">
      <c r="A68" s="13"/>
      <c r="B68" s="13"/>
      <c r="F68" s="13"/>
      <c r="G68" s="19"/>
      <c r="K68" s="13"/>
      <c r="L68" s="13"/>
      <c r="O68" s="13"/>
      <c r="P68" s="13"/>
      <c r="Q68" s="19"/>
      <c r="T68" s="13"/>
      <c r="Y68" s="32" t="s">
        <v>335</v>
      </c>
      <c r="Z68" s="32" t="s">
        <v>464</v>
      </c>
      <c r="AF68" s="30"/>
    </row>
    <row r="69" spans="1:32" x14ac:dyDescent="0.15">
      <c r="A69" s="13"/>
      <c r="B69" s="13"/>
      <c r="F69" s="13"/>
      <c r="G69" s="19"/>
      <c r="K69" s="13"/>
      <c r="L69" s="13"/>
      <c r="O69" s="13"/>
      <c r="P69" s="13"/>
      <c r="Q69" s="19"/>
      <c r="T69" s="13"/>
      <c r="Y69" s="32" t="s">
        <v>336</v>
      </c>
      <c r="Z69" s="32" t="s">
        <v>465</v>
      </c>
      <c r="AF69" s="30"/>
    </row>
    <row r="70" spans="1:32" x14ac:dyDescent="0.15">
      <c r="A70" s="13"/>
      <c r="B70" s="13"/>
      <c r="Y70" s="32" t="s">
        <v>337</v>
      </c>
      <c r="Z70" s="32" t="s">
        <v>466</v>
      </c>
    </row>
    <row r="71" spans="1:32" x14ac:dyDescent="0.15">
      <c r="Y71" s="32" t="s">
        <v>338</v>
      </c>
      <c r="Z71" s="32" t="s">
        <v>467</v>
      </c>
    </row>
    <row r="72" spans="1:32" x14ac:dyDescent="0.15">
      <c r="Y72" s="32" t="s">
        <v>339</v>
      </c>
      <c r="Z72" s="32" t="s">
        <v>468</v>
      </c>
    </row>
    <row r="73" spans="1:32" x14ac:dyDescent="0.15">
      <c r="Y73" s="32" t="s">
        <v>340</v>
      </c>
      <c r="Z73" s="32" t="s">
        <v>469</v>
      </c>
    </row>
    <row r="74" spans="1:32" x14ac:dyDescent="0.15">
      <c r="Y74" s="32" t="s">
        <v>341</v>
      </c>
      <c r="Z74" s="32" t="s">
        <v>470</v>
      </c>
    </row>
    <row r="75" spans="1:32" x14ac:dyDescent="0.15">
      <c r="Y75" s="32" t="s">
        <v>342</v>
      </c>
      <c r="Z75" s="32" t="s">
        <v>471</v>
      </c>
    </row>
    <row r="76" spans="1:32" x14ac:dyDescent="0.15">
      <c r="Y76" s="32" t="s">
        <v>343</v>
      </c>
      <c r="Z76" s="32" t="s">
        <v>472</v>
      </c>
    </row>
    <row r="77" spans="1:32" x14ac:dyDescent="0.15">
      <c r="Y77" s="32" t="s">
        <v>344</v>
      </c>
      <c r="Z77" s="32" t="s">
        <v>473</v>
      </c>
    </row>
    <row r="78" spans="1:32" x14ac:dyDescent="0.15">
      <c r="Y78" s="32" t="s">
        <v>345</v>
      </c>
      <c r="Z78" s="32" t="s">
        <v>474</v>
      </c>
    </row>
    <row r="79" spans="1:32" x14ac:dyDescent="0.15">
      <c r="Y79" s="32" t="s">
        <v>346</v>
      </c>
      <c r="Z79" s="32" t="s">
        <v>475</v>
      </c>
    </row>
    <row r="80" spans="1:32" x14ac:dyDescent="0.15">
      <c r="Y80" s="32" t="s">
        <v>347</v>
      </c>
      <c r="Z80" s="32" t="s">
        <v>476</v>
      </c>
    </row>
    <row r="81" spans="25:26" x14ac:dyDescent="0.15">
      <c r="Y81" s="32" t="s">
        <v>348</v>
      </c>
      <c r="Z81" s="32" t="s">
        <v>477</v>
      </c>
    </row>
    <row r="82" spans="25:26" x14ac:dyDescent="0.15">
      <c r="Y82" s="32" t="s">
        <v>349</v>
      </c>
      <c r="Z82" s="32" t="s">
        <v>478</v>
      </c>
    </row>
    <row r="83" spans="25:26" x14ac:dyDescent="0.15">
      <c r="Y83" s="32" t="s">
        <v>350</v>
      </c>
      <c r="Z83" s="32" t="s">
        <v>479</v>
      </c>
    </row>
    <row r="84" spans="25:26" x14ac:dyDescent="0.15">
      <c r="Y84" s="32" t="s">
        <v>351</v>
      </c>
      <c r="Z84" s="32" t="s">
        <v>480</v>
      </c>
    </row>
    <row r="85" spans="25:26" x14ac:dyDescent="0.15">
      <c r="Y85" s="32" t="s">
        <v>352</v>
      </c>
      <c r="Z85" s="32" t="s">
        <v>481</v>
      </c>
    </row>
    <row r="86" spans="25:26" x14ac:dyDescent="0.15">
      <c r="Y86" s="32" t="s">
        <v>353</v>
      </c>
      <c r="Z86" s="32" t="s">
        <v>482</v>
      </c>
    </row>
    <row r="87" spans="25:26" x14ac:dyDescent="0.15">
      <c r="Y87" s="32" t="s">
        <v>354</v>
      </c>
      <c r="Z87" s="32" t="s">
        <v>483</v>
      </c>
    </row>
    <row r="88" spans="25:26" x14ac:dyDescent="0.15">
      <c r="Y88" s="32" t="s">
        <v>355</v>
      </c>
      <c r="Z88" s="32" t="s">
        <v>484</v>
      </c>
    </row>
    <row r="89" spans="25:26" x14ac:dyDescent="0.15">
      <c r="Y89" s="32" t="s">
        <v>356</v>
      </c>
      <c r="Z89" s="32" t="s">
        <v>485</v>
      </c>
    </row>
    <row r="90" spans="25:26" x14ac:dyDescent="0.15">
      <c r="Y90" s="32" t="s">
        <v>357</v>
      </c>
      <c r="Z90" s="32" t="s">
        <v>486</v>
      </c>
    </row>
    <row r="91" spans="25:26" x14ac:dyDescent="0.15">
      <c r="Y91" s="32" t="s">
        <v>358</v>
      </c>
      <c r="Z91" s="32" t="s">
        <v>487</v>
      </c>
    </row>
    <row r="92" spans="25:26" x14ac:dyDescent="0.15">
      <c r="Y92" s="32" t="s">
        <v>359</v>
      </c>
      <c r="Z92" s="32" t="s">
        <v>488</v>
      </c>
    </row>
    <row r="93" spans="25:26" x14ac:dyDescent="0.15">
      <c r="Y93" s="32" t="s">
        <v>360</v>
      </c>
      <c r="Z93" s="32" t="s">
        <v>489</v>
      </c>
    </row>
    <row r="94" spans="25:26" x14ac:dyDescent="0.15">
      <c r="Y94" s="32" t="s">
        <v>361</v>
      </c>
      <c r="Z94" s="32" t="s">
        <v>490</v>
      </c>
    </row>
    <row r="95" spans="25:26" x14ac:dyDescent="0.15">
      <c r="Y95" s="32" t="s">
        <v>362</v>
      </c>
      <c r="Z95" s="32" t="s">
        <v>491</v>
      </c>
    </row>
    <row r="96" spans="25:26" x14ac:dyDescent="0.15">
      <c r="Y96" s="32" t="s">
        <v>266</v>
      </c>
      <c r="Z96" s="32" t="s">
        <v>492</v>
      </c>
    </row>
    <row r="97" spans="25:26" x14ac:dyDescent="0.15">
      <c r="Y97" s="32" t="s">
        <v>363</v>
      </c>
      <c r="Z97" s="32" t="s">
        <v>493</v>
      </c>
    </row>
    <row r="98" spans="25:26" x14ac:dyDescent="0.15">
      <c r="Y98" s="32" t="s">
        <v>364</v>
      </c>
      <c r="Z98" s="32" t="s">
        <v>494</v>
      </c>
    </row>
    <row r="99" spans="25:26" x14ac:dyDescent="0.15">
      <c r="Y99" s="32" t="s">
        <v>394</v>
      </c>
      <c r="Z99" s="32" t="s">
        <v>495</v>
      </c>
    </row>
    <row r="100" spans="25:26" x14ac:dyDescent="0.15">
      <c r="Y100" s="32" t="s">
        <v>579</v>
      </c>
      <c r="Z100" s="32" t="s">
        <v>496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10"/>
  <sheetViews>
    <sheetView view="pageBreakPreview" zoomScaleNormal="75" zoomScaleSheetLayoutView="10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756" t="s">
        <v>26</v>
      </c>
      <c r="B2" s="757"/>
      <c r="C2" s="757"/>
      <c r="D2" s="757"/>
      <c r="E2" s="757"/>
      <c r="F2" s="758"/>
      <c r="G2" s="669" t="s">
        <v>691</v>
      </c>
      <c r="H2" s="691"/>
      <c r="I2" s="691"/>
      <c r="J2" s="691"/>
      <c r="K2" s="691"/>
      <c r="L2" s="691"/>
      <c r="M2" s="691"/>
      <c r="N2" s="691"/>
      <c r="O2" s="691"/>
      <c r="P2" s="691"/>
      <c r="Q2" s="691"/>
      <c r="R2" s="691"/>
      <c r="S2" s="691"/>
      <c r="T2" s="691"/>
      <c r="U2" s="691"/>
      <c r="V2" s="691"/>
      <c r="W2" s="691"/>
      <c r="X2" s="691"/>
      <c r="Y2" s="691"/>
      <c r="Z2" s="691"/>
      <c r="AA2" s="691"/>
      <c r="AB2" s="692"/>
      <c r="AC2" s="669" t="s">
        <v>692</v>
      </c>
      <c r="AD2" s="670"/>
      <c r="AE2" s="670"/>
      <c r="AF2" s="670"/>
      <c r="AG2" s="670"/>
      <c r="AH2" s="670"/>
      <c r="AI2" s="670"/>
      <c r="AJ2" s="670"/>
      <c r="AK2" s="670"/>
      <c r="AL2" s="670"/>
      <c r="AM2" s="670"/>
      <c r="AN2" s="670"/>
      <c r="AO2" s="670"/>
      <c r="AP2" s="670"/>
      <c r="AQ2" s="670"/>
      <c r="AR2" s="670"/>
      <c r="AS2" s="670"/>
      <c r="AT2" s="670"/>
      <c r="AU2" s="670"/>
      <c r="AV2" s="670"/>
      <c r="AW2" s="670"/>
      <c r="AX2" s="672"/>
      <c r="AY2">
        <f>COUNTA($G$4,$AC$4)</f>
        <v>2</v>
      </c>
    </row>
    <row r="3" spans="1:51" ht="24.75" customHeight="1" x14ac:dyDescent="0.15">
      <c r="A3" s="759"/>
      <c r="B3" s="760"/>
      <c r="C3" s="760"/>
      <c r="D3" s="760"/>
      <c r="E3" s="760"/>
      <c r="F3" s="761"/>
      <c r="G3" s="111" t="s">
        <v>15</v>
      </c>
      <c r="H3" s="673"/>
      <c r="I3" s="673"/>
      <c r="J3" s="673"/>
      <c r="K3" s="673"/>
      <c r="L3" s="674" t="s">
        <v>16</v>
      </c>
      <c r="M3" s="673"/>
      <c r="N3" s="673"/>
      <c r="O3" s="673"/>
      <c r="P3" s="673"/>
      <c r="Q3" s="673"/>
      <c r="R3" s="673"/>
      <c r="S3" s="673"/>
      <c r="T3" s="673"/>
      <c r="U3" s="673"/>
      <c r="V3" s="673"/>
      <c r="W3" s="673"/>
      <c r="X3" s="675"/>
      <c r="Y3" s="677" t="s">
        <v>17</v>
      </c>
      <c r="Z3" s="678"/>
      <c r="AA3" s="678"/>
      <c r="AB3" s="679"/>
      <c r="AC3" s="111" t="s">
        <v>15</v>
      </c>
      <c r="AD3" s="673"/>
      <c r="AE3" s="673"/>
      <c r="AF3" s="673"/>
      <c r="AG3" s="673"/>
      <c r="AH3" s="674" t="s">
        <v>16</v>
      </c>
      <c r="AI3" s="673"/>
      <c r="AJ3" s="673"/>
      <c r="AK3" s="673"/>
      <c r="AL3" s="673"/>
      <c r="AM3" s="673"/>
      <c r="AN3" s="673"/>
      <c r="AO3" s="673"/>
      <c r="AP3" s="673"/>
      <c r="AQ3" s="673"/>
      <c r="AR3" s="673"/>
      <c r="AS3" s="673"/>
      <c r="AT3" s="675"/>
      <c r="AU3" s="677" t="s">
        <v>17</v>
      </c>
      <c r="AV3" s="678"/>
      <c r="AW3" s="678"/>
      <c r="AX3" s="680"/>
      <c r="AY3" s="34">
        <f>$AY$2</f>
        <v>2</v>
      </c>
    </row>
    <row r="4" spans="1:51" ht="24.75" customHeight="1" x14ac:dyDescent="0.15">
      <c r="A4" s="759"/>
      <c r="B4" s="760"/>
      <c r="C4" s="760"/>
      <c r="D4" s="760"/>
      <c r="E4" s="760"/>
      <c r="F4" s="761"/>
      <c r="G4" s="681" t="s">
        <v>681</v>
      </c>
      <c r="H4" s="682"/>
      <c r="I4" s="682"/>
      <c r="J4" s="682"/>
      <c r="K4" s="683"/>
      <c r="L4" s="684" t="s">
        <v>682</v>
      </c>
      <c r="M4" s="685"/>
      <c r="N4" s="685"/>
      <c r="O4" s="685"/>
      <c r="P4" s="685"/>
      <c r="Q4" s="685"/>
      <c r="R4" s="685"/>
      <c r="S4" s="685"/>
      <c r="T4" s="685"/>
      <c r="U4" s="685"/>
      <c r="V4" s="685"/>
      <c r="W4" s="685"/>
      <c r="X4" s="686"/>
      <c r="Y4" s="687">
        <v>30</v>
      </c>
      <c r="Z4" s="688"/>
      <c r="AA4" s="688"/>
      <c r="AB4" s="689"/>
      <c r="AC4" s="681" t="s">
        <v>681</v>
      </c>
      <c r="AD4" s="682"/>
      <c r="AE4" s="682"/>
      <c r="AF4" s="682"/>
      <c r="AG4" s="683"/>
      <c r="AH4" s="684" t="s">
        <v>693</v>
      </c>
      <c r="AI4" s="685"/>
      <c r="AJ4" s="685"/>
      <c r="AK4" s="685"/>
      <c r="AL4" s="685"/>
      <c r="AM4" s="685"/>
      <c r="AN4" s="685"/>
      <c r="AO4" s="685"/>
      <c r="AP4" s="685"/>
      <c r="AQ4" s="685"/>
      <c r="AR4" s="685"/>
      <c r="AS4" s="685"/>
      <c r="AT4" s="686"/>
      <c r="AU4" s="687">
        <v>29694</v>
      </c>
      <c r="AV4" s="688"/>
      <c r="AW4" s="688"/>
      <c r="AX4" s="690"/>
      <c r="AY4" s="34">
        <f t="shared" ref="AY4:AY5" si="0">$AY$2</f>
        <v>2</v>
      </c>
    </row>
    <row r="5" spans="1:51" ht="24.75" customHeight="1" thickBot="1" x14ac:dyDescent="0.2">
      <c r="A5" s="759"/>
      <c r="B5" s="760"/>
      <c r="C5" s="760"/>
      <c r="D5" s="760"/>
      <c r="E5" s="760"/>
      <c r="F5" s="761"/>
      <c r="G5" s="694" t="s">
        <v>18</v>
      </c>
      <c r="H5" s="695"/>
      <c r="I5" s="695"/>
      <c r="J5" s="695"/>
      <c r="K5" s="695"/>
      <c r="L5" s="696"/>
      <c r="M5" s="697"/>
      <c r="N5" s="697"/>
      <c r="O5" s="697"/>
      <c r="P5" s="697"/>
      <c r="Q5" s="697"/>
      <c r="R5" s="697"/>
      <c r="S5" s="697"/>
      <c r="T5" s="697"/>
      <c r="U5" s="697"/>
      <c r="V5" s="697"/>
      <c r="W5" s="697"/>
      <c r="X5" s="698"/>
      <c r="Y5" s="699">
        <f>SUM(Y4:AB4)</f>
        <v>30</v>
      </c>
      <c r="Z5" s="700"/>
      <c r="AA5" s="700"/>
      <c r="AB5" s="701"/>
      <c r="AC5" s="694" t="s">
        <v>18</v>
      </c>
      <c r="AD5" s="695"/>
      <c r="AE5" s="695"/>
      <c r="AF5" s="695"/>
      <c r="AG5" s="695"/>
      <c r="AH5" s="696"/>
      <c r="AI5" s="697"/>
      <c r="AJ5" s="697"/>
      <c r="AK5" s="697"/>
      <c r="AL5" s="697"/>
      <c r="AM5" s="697"/>
      <c r="AN5" s="697"/>
      <c r="AO5" s="697"/>
      <c r="AP5" s="697"/>
      <c r="AQ5" s="697"/>
      <c r="AR5" s="697"/>
      <c r="AS5" s="697"/>
      <c r="AT5" s="698"/>
      <c r="AU5" s="699">
        <f>SUM(AU4:AX4)</f>
        <v>29694</v>
      </c>
      <c r="AV5" s="700"/>
      <c r="AW5" s="700"/>
      <c r="AX5" s="702"/>
      <c r="AY5" s="34">
        <f t="shared" si="0"/>
        <v>2</v>
      </c>
    </row>
    <row r="6" spans="1:51" ht="30" customHeight="1" x14ac:dyDescent="0.15">
      <c r="A6" s="759"/>
      <c r="B6" s="760"/>
      <c r="C6" s="760"/>
      <c r="D6" s="760"/>
      <c r="E6" s="760"/>
      <c r="F6" s="761"/>
      <c r="G6" s="669" t="s">
        <v>713</v>
      </c>
      <c r="H6" s="691"/>
      <c r="I6" s="691"/>
      <c r="J6" s="691"/>
      <c r="K6" s="691"/>
      <c r="L6" s="691"/>
      <c r="M6" s="691"/>
      <c r="N6" s="691"/>
      <c r="O6" s="691"/>
      <c r="P6" s="691"/>
      <c r="Q6" s="691"/>
      <c r="R6" s="691"/>
      <c r="S6" s="691"/>
      <c r="T6" s="691"/>
      <c r="U6" s="691"/>
      <c r="V6" s="691"/>
      <c r="W6" s="691"/>
      <c r="X6" s="691"/>
      <c r="Y6" s="691"/>
      <c r="Z6" s="691"/>
      <c r="AA6" s="691"/>
      <c r="AB6" s="692"/>
      <c r="AC6" s="669" t="s">
        <v>264</v>
      </c>
      <c r="AD6" s="691"/>
      <c r="AE6" s="691"/>
      <c r="AF6" s="691"/>
      <c r="AG6" s="691"/>
      <c r="AH6" s="691"/>
      <c r="AI6" s="691"/>
      <c r="AJ6" s="691"/>
      <c r="AK6" s="691"/>
      <c r="AL6" s="691"/>
      <c r="AM6" s="691"/>
      <c r="AN6" s="691"/>
      <c r="AO6" s="691"/>
      <c r="AP6" s="691"/>
      <c r="AQ6" s="691"/>
      <c r="AR6" s="691"/>
      <c r="AS6" s="691"/>
      <c r="AT6" s="691"/>
      <c r="AU6" s="691"/>
      <c r="AV6" s="691"/>
      <c r="AW6" s="691"/>
      <c r="AX6" s="693"/>
      <c r="AY6">
        <f>COUNTA($G$8,$AC$8)</f>
        <v>2</v>
      </c>
    </row>
    <row r="7" spans="1:51" ht="25.5" customHeight="1" x14ac:dyDescent="0.15">
      <c r="A7" s="759"/>
      <c r="B7" s="760"/>
      <c r="C7" s="760"/>
      <c r="D7" s="760"/>
      <c r="E7" s="760"/>
      <c r="F7" s="761"/>
      <c r="G7" s="111" t="s">
        <v>15</v>
      </c>
      <c r="H7" s="673"/>
      <c r="I7" s="673"/>
      <c r="J7" s="673"/>
      <c r="K7" s="673"/>
      <c r="L7" s="674" t="s">
        <v>16</v>
      </c>
      <c r="M7" s="673"/>
      <c r="N7" s="673"/>
      <c r="O7" s="673"/>
      <c r="P7" s="673"/>
      <c r="Q7" s="673"/>
      <c r="R7" s="673"/>
      <c r="S7" s="673"/>
      <c r="T7" s="673"/>
      <c r="U7" s="673"/>
      <c r="V7" s="673"/>
      <c r="W7" s="673"/>
      <c r="X7" s="675"/>
      <c r="Y7" s="677" t="s">
        <v>17</v>
      </c>
      <c r="Z7" s="678"/>
      <c r="AA7" s="678"/>
      <c r="AB7" s="679"/>
      <c r="AC7" s="111" t="s">
        <v>15</v>
      </c>
      <c r="AD7" s="673"/>
      <c r="AE7" s="673"/>
      <c r="AF7" s="673"/>
      <c r="AG7" s="673"/>
      <c r="AH7" s="674" t="s">
        <v>16</v>
      </c>
      <c r="AI7" s="673"/>
      <c r="AJ7" s="673"/>
      <c r="AK7" s="673"/>
      <c r="AL7" s="673"/>
      <c r="AM7" s="673"/>
      <c r="AN7" s="673"/>
      <c r="AO7" s="673"/>
      <c r="AP7" s="673"/>
      <c r="AQ7" s="673"/>
      <c r="AR7" s="673"/>
      <c r="AS7" s="673"/>
      <c r="AT7" s="675"/>
      <c r="AU7" s="677" t="s">
        <v>17</v>
      </c>
      <c r="AV7" s="678"/>
      <c r="AW7" s="678"/>
      <c r="AX7" s="680"/>
      <c r="AY7" s="34">
        <f>$AY$6</f>
        <v>2</v>
      </c>
    </row>
    <row r="8" spans="1:51" ht="24.75" customHeight="1" x14ac:dyDescent="0.15">
      <c r="A8" s="759"/>
      <c r="B8" s="760"/>
      <c r="C8" s="760"/>
      <c r="D8" s="760"/>
      <c r="E8" s="760"/>
      <c r="F8" s="761"/>
      <c r="G8" s="681" t="s">
        <v>681</v>
      </c>
      <c r="H8" s="682"/>
      <c r="I8" s="682"/>
      <c r="J8" s="682"/>
      <c r="K8" s="683"/>
      <c r="L8" s="684" t="s">
        <v>694</v>
      </c>
      <c r="M8" s="685"/>
      <c r="N8" s="685"/>
      <c r="O8" s="685"/>
      <c r="P8" s="685"/>
      <c r="Q8" s="685"/>
      <c r="R8" s="685"/>
      <c r="S8" s="685"/>
      <c r="T8" s="685"/>
      <c r="U8" s="685"/>
      <c r="V8" s="685"/>
      <c r="W8" s="685"/>
      <c r="X8" s="686"/>
      <c r="Y8" s="687">
        <v>2191</v>
      </c>
      <c r="Z8" s="688"/>
      <c r="AA8" s="688"/>
      <c r="AB8" s="689"/>
      <c r="AC8" s="681" t="s">
        <v>728</v>
      </c>
      <c r="AD8" s="682"/>
      <c r="AE8" s="682"/>
      <c r="AF8" s="682"/>
      <c r="AG8" s="683"/>
      <c r="AH8" s="684" t="s">
        <v>728</v>
      </c>
      <c r="AI8" s="685"/>
      <c r="AJ8" s="685"/>
      <c r="AK8" s="685"/>
      <c r="AL8" s="685"/>
      <c r="AM8" s="685"/>
      <c r="AN8" s="685"/>
      <c r="AO8" s="685"/>
      <c r="AP8" s="685"/>
      <c r="AQ8" s="685"/>
      <c r="AR8" s="685"/>
      <c r="AS8" s="685"/>
      <c r="AT8" s="686"/>
      <c r="AU8" s="687" t="s">
        <v>728</v>
      </c>
      <c r="AV8" s="688"/>
      <c r="AW8" s="688"/>
      <c r="AX8" s="690"/>
      <c r="AY8" s="34">
        <f>$AY$6</f>
        <v>2</v>
      </c>
    </row>
    <row r="9" spans="1:51" ht="24.75" customHeight="1" x14ac:dyDescent="0.15">
      <c r="A9" s="759"/>
      <c r="B9" s="760"/>
      <c r="C9" s="760"/>
      <c r="D9" s="760"/>
      <c r="E9" s="760"/>
      <c r="F9" s="761"/>
      <c r="G9" s="694" t="s">
        <v>18</v>
      </c>
      <c r="H9" s="695"/>
      <c r="I9" s="695"/>
      <c r="J9" s="695"/>
      <c r="K9" s="695"/>
      <c r="L9" s="696"/>
      <c r="M9" s="697"/>
      <c r="N9" s="697"/>
      <c r="O9" s="697"/>
      <c r="P9" s="697"/>
      <c r="Q9" s="697"/>
      <c r="R9" s="697"/>
      <c r="S9" s="697"/>
      <c r="T9" s="697"/>
      <c r="U9" s="697"/>
      <c r="V9" s="697"/>
      <c r="W9" s="697"/>
      <c r="X9" s="698"/>
      <c r="Y9" s="699">
        <f>SUM(Y8:AB8)</f>
        <v>2191</v>
      </c>
      <c r="Z9" s="700"/>
      <c r="AA9" s="700"/>
      <c r="AB9" s="701"/>
      <c r="AC9" s="694" t="s">
        <v>18</v>
      </c>
      <c r="AD9" s="695"/>
      <c r="AE9" s="695"/>
      <c r="AF9" s="695"/>
      <c r="AG9" s="695"/>
      <c r="AH9" s="696"/>
      <c r="AI9" s="697"/>
      <c r="AJ9" s="697"/>
      <c r="AK9" s="697"/>
      <c r="AL9" s="697"/>
      <c r="AM9" s="697"/>
      <c r="AN9" s="697"/>
      <c r="AO9" s="697"/>
      <c r="AP9" s="697"/>
      <c r="AQ9" s="697"/>
      <c r="AR9" s="697"/>
      <c r="AS9" s="697"/>
      <c r="AT9" s="698"/>
      <c r="AU9" s="699">
        <f>SUM(AU8:AX8)</f>
        <v>0</v>
      </c>
      <c r="AV9" s="700"/>
      <c r="AW9" s="700"/>
      <c r="AX9" s="702"/>
      <c r="AY9" s="34">
        <f>$AY$6</f>
        <v>2</v>
      </c>
    </row>
    <row r="10" spans="1:51" s="37" customFormat="1" ht="24.75" customHeight="1" x14ac:dyDescent="0.15"/>
  </sheetData>
  <sheetProtection formatRows="0"/>
  <mergeCells count="41">
    <mergeCell ref="A2:F9"/>
    <mergeCell ref="G2:AB2"/>
    <mergeCell ref="AC2:AX2"/>
    <mergeCell ref="G3:K3"/>
    <mergeCell ref="L3:X3"/>
    <mergeCell ref="Y3:AB3"/>
    <mergeCell ref="AC3:AG3"/>
    <mergeCell ref="AH3:AT3"/>
    <mergeCell ref="AU3:AX3"/>
    <mergeCell ref="G4:K4"/>
    <mergeCell ref="AU5:AX5"/>
    <mergeCell ref="L4:X4"/>
    <mergeCell ref="Y4:AB4"/>
    <mergeCell ref="AC4:AG4"/>
    <mergeCell ref="AH4:AT4"/>
    <mergeCell ref="AU4:AX4"/>
    <mergeCell ref="G5:K5"/>
    <mergeCell ref="L5:X5"/>
    <mergeCell ref="Y5:AB5"/>
    <mergeCell ref="AC5:AG5"/>
    <mergeCell ref="AH5:AT5"/>
    <mergeCell ref="G6:AB6"/>
    <mergeCell ref="AC6:AX6"/>
    <mergeCell ref="G7:K7"/>
    <mergeCell ref="L7:X7"/>
    <mergeCell ref="Y7:AB7"/>
    <mergeCell ref="AC7:AG7"/>
    <mergeCell ref="AH7:AT7"/>
    <mergeCell ref="AU7:AX7"/>
    <mergeCell ref="AU9:AX9"/>
    <mergeCell ref="G8:K8"/>
    <mergeCell ref="L8:X8"/>
    <mergeCell ref="Y8:AB8"/>
    <mergeCell ref="AC8:AG8"/>
    <mergeCell ref="AH8:AT8"/>
    <mergeCell ref="AU8:AX8"/>
    <mergeCell ref="G9:K9"/>
    <mergeCell ref="L9:X9"/>
    <mergeCell ref="Y9:AB9"/>
    <mergeCell ref="AC9:AG9"/>
    <mergeCell ref="AH9:AT9"/>
  </mergeCells>
  <phoneticPr fontId="5"/>
  <conditionalFormatting sqref="Y5">
    <cfRule type="expression" dxfId="33" priority="275">
      <formula>IF(RIGHT(TEXT(Y5,"0.#"),1)=".",FALSE,TRUE)</formula>
    </cfRule>
    <cfRule type="expression" dxfId="32" priority="276">
      <formula>IF(RIGHT(TEXT(Y5,"0.#"),1)=".",TRUE,FALSE)</formula>
    </cfRule>
  </conditionalFormatting>
  <conditionalFormatting sqref="AU5">
    <cfRule type="expression" dxfId="31" priority="269">
      <formula>IF(RIGHT(TEXT(AU5,"0.#"),1)=".",FALSE,TRUE)</formula>
    </cfRule>
    <cfRule type="expression" dxfId="30" priority="270">
      <formula>IF(RIGHT(TEXT(AU5,"0.#"),1)=".",TRUE,FALSE)</formula>
    </cfRule>
  </conditionalFormatting>
  <conditionalFormatting sqref="Y9">
    <cfRule type="expression" dxfId="29" priority="263">
      <formula>IF(RIGHT(TEXT(Y9,"0.#"),1)=".",FALSE,TRUE)</formula>
    </cfRule>
    <cfRule type="expression" dxfId="28" priority="264">
      <formula>IF(RIGHT(TEXT(Y9,"0.#"),1)=".",TRUE,FALSE)</formula>
    </cfRule>
  </conditionalFormatting>
  <conditionalFormatting sqref="AU9">
    <cfRule type="expression" dxfId="27" priority="257">
      <formula>IF(RIGHT(TEXT(AU9,"0.#"),1)=".",FALSE,TRUE)</formula>
    </cfRule>
    <cfRule type="expression" dxfId="26" priority="258">
      <formula>IF(RIGHT(TEXT(AU9,"0.#"),1)=".",TRUE,FALSE)</formula>
    </cfRule>
  </conditionalFormatting>
  <conditionalFormatting sqref="AU8">
    <cfRule type="expression" dxfId="25" priority="255">
      <formula>IF(RIGHT(TEXT(AU8,"0.#"),1)=".",FALSE,TRUE)</formula>
    </cfRule>
    <cfRule type="expression" dxfId="24" priority="256">
      <formula>IF(RIGHT(TEXT(AU8,"0.#"),1)=".",TRUE,FALSE)</formula>
    </cfRule>
  </conditionalFormatting>
  <conditionalFormatting sqref="Y4">
    <cfRule type="expression" dxfId="23" priority="5">
      <formula>IF(RIGHT(TEXT(Y4,"0.#"),1)=".",FALSE,TRUE)</formula>
    </cfRule>
    <cfRule type="expression" dxfId="22" priority="6">
      <formula>IF(RIGHT(TEXT(Y4,"0.#"),1)=".",TRUE,FALSE)</formula>
    </cfRule>
  </conditionalFormatting>
  <conditionalFormatting sqref="AU4">
    <cfRule type="expression" dxfId="21" priority="3">
      <formula>IF(RIGHT(TEXT(AU4,"0.#"),1)=".",FALSE,TRUE)</formula>
    </cfRule>
    <cfRule type="expression" dxfId="20" priority="4">
      <formula>IF(RIGHT(TEXT(AU4,"0.#"),1)=".",TRUE,FALSE)</formula>
    </cfRule>
  </conditionalFormatting>
  <conditionalFormatting sqref="Y8">
    <cfRule type="expression" dxfId="19" priority="1">
      <formula>IF(RIGHT(TEXT(Y8,"0.#"),1)=".",FALSE,TRUE)</formula>
    </cfRule>
    <cfRule type="expression" dxfId="18" priority="2">
      <formula>IF(RIGHT(TEXT(Y8,"0.#"),1)=".",TRUE,FALSE)</formula>
    </cfRule>
  </conditionalFormatting>
  <dataValidations count="1">
    <dataValidation type="custom" imeMode="disabled" allowBlank="1" showInputMessage="1" showErrorMessage="1" sqref="Y4:AB4 AU4:AX4 Y8:AB8 AU8:AX8">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21"/>
  <sheetViews>
    <sheetView view="pageBreakPreview" zoomScaleNormal="75" zoomScaleSheetLayoutView="100" zoomScalePageLayoutView="70" workbookViewId="0"/>
  </sheetViews>
  <sheetFormatPr defaultColWidth="9" defaultRowHeight="13.5" x14ac:dyDescent="0.15"/>
  <cols>
    <col min="1" max="2" width="2.625" style="34" customWidth="1"/>
    <col min="3" max="33" width="2.625" style="64" customWidth="1"/>
    <col min="34" max="37" width="3.5" style="64" customWidth="1"/>
    <col min="38" max="41" width="2.625" style="64" customWidth="1"/>
    <col min="42" max="50" width="3.25" style="65"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9"/>
      <c r="B2" s="46" t="s">
        <v>208</v>
      </c>
      <c r="C2" s="51"/>
      <c r="D2" s="51"/>
      <c r="E2" s="51"/>
      <c r="F2" s="51"/>
      <c r="G2" s="51"/>
      <c r="H2" s="51"/>
      <c r="I2" s="51"/>
      <c r="J2" s="51"/>
      <c r="K2" s="51"/>
      <c r="L2" s="51"/>
      <c r="M2" s="51"/>
      <c r="N2" s="51"/>
      <c r="O2" s="51"/>
      <c r="P2" s="56"/>
      <c r="Q2" s="56"/>
      <c r="R2" s="56"/>
      <c r="S2" s="56"/>
      <c r="T2" s="56"/>
      <c r="U2" s="56"/>
      <c r="V2" s="56"/>
      <c r="W2" s="56"/>
      <c r="X2" s="56"/>
      <c r="Y2" s="57"/>
      <c r="Z2" s="57"/>
      <c r="AA2" s="57"/>
      <c r="AB2" s="57"/>
      <c r="AC2" s="57"/>
      <c r="AD2" s="57"/>
      <c r="AE2" s="57"/>
      <c r="AF2" s="57"/>
      <c r="AG2" s="57"/>
      <c r="AH2" s="57"/>
      <c r="AI2" s="57"/>
      <c r="AJ2" s="57"/>
      <c r="AK2" s="57"/>
      <c r="AL2" s="57"/>
      <c r="AM2" s="57"/>
      <c r="AN2" s="57"/>
      <c r="AO2" s="57"/>
      <c r="AP2" s="56"/>
      <c r="AQ2" s="56"/>
      <c r="AR2" s="56"/>
      <c r="AS2" s="56"/>
      <c r="AT2" s="56"/>
      <c r="AU2" s="56"/>
      <c r="AV2" s="56"/>
      <c r="AW2" s="56"/>
      <c r="AX2" s="56"/>
      <c r="AY2">
        <f>COUNTA($C$4)</f>
        <v>1</v>
      </c>
    </row>
    <row r="3" spans="1:51" customFormat="1" ht="59.25" customHeight="1" x14ac:dyDescent="0.15">
      <c r="A3" s="708"/>
      <c r="B3" s="708"/>
      <c r="C3" s="708" t="s">
        <v>24</v>
      </c>
      <c r="D3" s="708"/>
      <c r="E3" s="708"/>
      <c r="F3" s="708"/>
      <c r="G3" s="708"/>
      <c r="H3" s="708"/>
      <c r="I3" s="708"/>
      <c r="J3" s="764" t="s">
        <v>189</v>
      </c>
      <c r="K3" s="765"/>
      <c r="L3" s="765"/>
      <c r="M3" s="765"/>
      <c r="N3" s="765"/>
      <c r="O3" s="765"/>
      <c r="P3" s="465" t="s">
        <v>25</v>
      </c>
      <c r="Q3" s="465"/>
      <c r="R3" s="465"/>
      <c r="S3" s="465"/>
      <c r="T3" s="465"/>
      <c r="U3" s="465"/>
      <c r="V3" s="465"/>
      <c r="W3" s="465"/>
      <c r="X3" s="465"/>
      <c r="Y3" s="710" t="s">
        <v>222</v>
      </c>
      <c r="Z3" s="711"/>
      <c r="AA3" s="711"/>
      <c r="AB3" s="711"/>
      <c r="AC3" s="764" t="s">
        <v>216</v>
      </c>
      <c r="AD3" s="764"/>
      <c r="AE3" s="764"/>
      <c r="AF3" s="764"/>
      <c r="AG3" s="764"/>
      <c r="AH3" s="710" t="s">
        <v>182</v>
      </c>
      <c r="AI3" s="708"/>
      <c r="AJ3" s="708"/>
      <c r="AK3" s="708"/>
      <c r="AL3" s="708" t="s">
        <v>19</v>
      </c>
      <c r="AM3" s="708"/>
      <c r="AN3" s="708"/>
      <c r="AO3" s="712"/>
      <c r="AP3" s="766" t="s">
        <v>190</v>
      </c>
      <c r="AQ3" s="766"/>
      <c r="AR3" s="766"/>
      <c r="AS3" s="766"/>
      <c r="AT3" s="766"/>
      <c r="AU3" s="766"/>
      <c r="AV3" s="766"/>
      <c r="AW3" s="766"/>
      <c r="AX3" s="766"/>
      <c r="AY3">
        <f>$AY$2</f>
        <v>1</v>
      </c>
    </row>
    <row r="4" spans="1:51" ht="26.25" customHeight="1" x14ac:dyDescent="0.15">
      <c r="A4" s="762">
        <v>1</v>
      </c>
      <c r="B4" s="762">
        <v>1</v>
      </c>
      <c r="C4" s="715" t="s">
        <v>695</v>
      </c>
      <c r="D4" s="716"/>
      <c r="E4" s="716"/>
      <c r="F4" s="716"/>
      <c r="G4" s="716"/>
      <c r="H4" s="716"/>
      <c r="I4" s="716"/>
      <c r="J4" s="717">
        <v>1000012110001</v>
      </c>
      <c r="K4" s="718"/>
      <c r="L4" s="718"/>
      <c r="M4" s="718"/>
      <c r="N4" s="718"/>
      <c r="O4" s="718"/>
      <c r="P4" s="736" t="s">
        <v>682</v>
      </c>
      <c r="Q4" s="737"/>
      <c r="R4" s="737"/>
      <c r="S4" s="737"/>
      <c r="T4" s="737"/>
      <c r="U4" s="737"/>
      <c r="V4" s="737"/>
      <c r="W4" s="737"/>
      <c r="X4" s="737"/>
      <c r="Y4" s="722">
        <v>30</v>
      </c>
      <c r="Z4" s="723"/>
      <c r="AA4" s="723"/>
      <c r="AB4" s="724"/>
      <c r="AC4" s="763" t="s">
        <v>639</v>
      </c>
      <c r="AD4" s="763"/>
      <c r="AE4" s="763"/>
      <c r="AF4" s="763"/>
      <c r="AG4" s="763"/>
      <c r="AH4" s="727" t="s">
        <v>585</v>
      </c>
      <c r="AI4" s="728"/>
      <c r="AJ4" s="728"/>
      <c r="AK4" s="728"/>
      <c r="AL4" s="729" t="s">
        <v>585</v>
      </c>
      <c r="AM4" s="730"/>
      <c r="AN4" s="730"/>
      <c r="AO4" s="731"/>
      <c r="AP4" s="732" t="s">
        <v>585</v>
      </c>
      <c r="AQ4" s="732"/>
      <c r="AR4" s="732"/>
      <c r="AS4" s="732"/>
      <c r="AT4" s="732"/>
      <c r="AU4" s="732"/>
      <c r="AV4" s="732"/>
      <c r="AW4" s="732"/>
      <c r="AX4" s="732"/>
      <c r="AY4">
        <f>$AY$2</f>
        <v>1</v>
      </c>
    </row>
    <row r="5" spans="1:51" x14ac:dyDescent="0.15">
      <c r="A5" s="38"/>
      <c r="B5" s="38"/>
      <c r="P5" s="65"/>
      <c r="Q5" s="65"/>
      <c r="R5" s="65"/>
      <c r="S5" s="65"/>
      <c r="T5" s="65"/>
      <c r="U5" s="65"/>
      <c r="V5" s="65"/>
      <c r="W5" s="65"/>
      <c r="X5" s="65"/>
      <c r="Y5" s="66"/>
      <c r="Z5" s="66"/>
      <c r="AA5" s="66"/>
      <c r="AB5" s="66"/>
      <c r="AC5" s="66"/>
      <c r="AD5" s="66"/>
      <c r="AE5" s="66"/>
      <c r="AF5" s="66"/>
      <c r="AG5" s="66"/>
      <c r="AH5" s="66"/>
      <c r="AI5" s="66"/>
      <c r="AJ5" s="66"/>
      <c r="AK5" s="66"/>
      <c r="AL5" s="66"/>
      <c r="AM5" s="66"/>
      <c r="AN5" s="66"/>
      <c r="AO5" s="66"/>
      <c r="AY5">
        <f>COUNTA($C$8)</f>
        <v>1</v>
      </c>
    </row>
    <row r="6" spans="1:51" x14ac:dyDescent="0.15">
      <c r="A6" s="9"/>
      <c r="B6" s="46" t="s">
        <v>209</v>
      </c>
      <c r="C6" s="51"/>
      <c r="D6" s="51"/>
      <c r="E6" s="51"/>
      <c r="F6" s="51"/>
      <c r="G6" s="51"/>
      <c r="H6" s="51"/>
      <c r="I6" s="51"/>
      <c r="J6" s="51"/>
      <c r="K6" s="51"/>
      <c r="L6" s="51"/>
      <c r="M6" s="51"/>
      <c r="N6" s="51"/>
      <c r="O6" s="51"/>
      <c r="P6" s="56"/>
      <c r="Q6" s="56"/>
      <c r="R6" s="56"/>
      <c r="S6" s="56"/>
      <c r="T6" s="56"/>
      <c r="U6" s="56"/>
      <c r="V6" s="56"/>
      <c r="W6" s="56"/>
      <c r="X6" s="56"/>
      <c r="Y6" s="57"/>
      <c r="Z6" s="57"/>
      <c r="AA6" s="57"/>
      <c r="AB6" s="57"/>
      <c r="AC6" s="57"/>
      <c r="AD6" s="57"/>
      <c r="AE6" s="57"/>
      <c r="AF6" s="57"/>
      <c r="AG6" s="57"/>
      <c r="AH6" s="57"/>
      <c r="AI6" s="57"/>
      <c r="AJ6" s="57"/>
      <c r="AK6" s="57"/>
      <c r="AL6" s="57"/>
      <c r="AM6" s="57"/>
      <c r="AN6" s="57"/>
      <c r="AO6" s="57"/>
      <c r="AP6" s="56"/>
      <c r="AQ6" s="56"/>
      <c r="AR6" s="56"/>
      <c r="AS6" s="56"/>
      <c r="AT6" s="56"/>
      <c r="AU6" s="56"/>
      <c r="AV6" s="56"/>
      <c r="AW6" s="56"/>
      <c r="AX6" s="56"/>
      <c r="AY6">
        <f>$AY$5</f>
        <v>1</v>
      </c>
    </row>
    <row r="7" spans="1:51" customFormat="1" ht="59.25" customHeight="1" x14ac:dyDescent="0.15">
      <c r="A7" s="708"/>
      <c r="B7" s="708"/>
      <c r="C7" s="708" t="s">
        <v>24</v>
      </c>
      <c r="D7" s="708"/>
      <c r="E7" s="708"/>
      <c r="F7" s="708"/>
      <c r="G7" s="708"/>
      <c r="H7" s="708"/>
      <c r="I7" s="708"/>
      <c r="J7" s="764" t="s">
        <v>189</v>
      </c>
      <c r="K7" s="765"/>
      <c r="L7" s="765"/>
      <c r="M7" s="765"/>
      <c r="N7" s="765"/>
      <c r="O7" s="765"/>
      <c r="P7" s="465" t="s">
        <v>25</v>
      </c>
      <c r="Q7" s="465"/>
      <c r="R7" s="465"/>
      <c r="S7" s="465"/>
      <c r="T7" s="465"/>
      <c r="U7" s="465"/>
      <c r="V7" s="465"/>
      <c r="W7" s="465"/>
      <c r="X7" s="465"/>
      <c r="Y7" s="710" t="s">
        <v>222</v>
      </c>
      <c r="Z7" s="711"/>
      <c r="AA7" s="711"/>
      <c r="AB7" s="711"/>
      <c r="AC7" s="764" t="s">
        <v>216</v>
      </c>
      <c r="AD7" s="764"/>
      <c r="AE7" s="764"/>
      <c r="AF7" s="764"/>
      <c r="AG7" s="764"/>
      <c r="AH7" s="710" t="s">
        <v>182</v>
      </c>
      <c r="AI7" s="708"/>
      <c r="AJ7" s="708"/>
      <c r="AK7" s="708"/>
      <c r="AL7" s="708" t="s">
        <v>19</v>
      </c>
      <c r="AM7" s="708"/>
      <c r="AN7" s="708"/>
      <c r="AO7" s="712"/>
      <c r="AP7" s="766" t="s">
        <v>190</v>
      </c>
      <c r="AQ7" s="766"/>
      <c r="AR7" s="766"/>
      <c r="AS7" s="766"/>
      <c r="AT7" s="766"/>
      <c r="AU7" s="766"/>
      <c r="AV7" s="766"/>
      <c r="AW7" s="766"/>
      <c r="AX7" s="766"/>
      <c r="AY7">
        <f>$AY$5</f>
        <v>1</v>
      </c>
    </row>
    <row r="8" spans="1:51" ht="26.25" customHeight="1" x14ac:dyDescent="0.15">
      <c r="A8" s="762">
        <v>1</v>
      </c>
      <c r="B8" s="762">
        <v>1</v>
      </c>
      <c r="C8" s="715" t="s">
        <v>629</v>
      </c>
      <c r="D8" s="716"/>
      <c r="E8" s="716"/>
      <c r="F8" s="716"/>
      <c r="G8" s="716"/>
      <c r="H8" s="716"/>
      <c r="I8" s="716"/>
      <c r="J8" s="717">
        <v>1000020470007</v>
      </c>
      <c r="K8" s="718"/>
      <c r="L8" s="718"/>
      <c r="M8" s="718"/>
      <c r="N8" s="718"/>
      <c r="O8" s="718"/>
      <c r="P8" s="736" t="s">
        <v>693</v>
      </c>
      <c r="Q8" s="737"/>
      <c r="R8" s="737"/>
      <c r="S8" s="737"/>
      <c r="T8" s="737"/>
      <c r="U8" s="737"/>
      <c r="V8" s="737"/>
      <c r="W8" s="737"/>
      <c r="X8" s="737"/>
      <c r="Y8" s="722">
        <v>29694</v>
      </c>
      <c r="Z8" s="723"/>
      <c r="AA8" s="723"/>
      <c r="AB8" s="724"/>
      <c r="AC8" s="763" t="s">
        <v>73</v>
      </c>
      <c r="AD8" s="763"/>
      <c r="AE8" s="763"/>
      <c r="AF8" s="763"/>
      <c r="AG8" s="763"/>
      <c r="AH8" s="727" t="s">
        <v>585</v>
      </c>
      <c r="AI8" s="728"/>
      <c r="AJ8" s="728"/>
      <c r="AK8" s="728"/>
      <c r="AL8" s="729" t="s">
        <v>585</v>
      </c>
      <c r="AM8" s="730"/>
      <c r="AN8" s="730"/>
      <c r="AO8" s="731"/>
      <c r="AP8" s="732" t="s">
        <v>585</v>
      </c>
      <c r="AQ8" s="732"/>
      <c r="AR8" s="732"/>
      <c r="AS8" s="732"/>
      <c r="AT8" s="732"/>
      <c r="AU8" s="732"/>
      <c r="AV8" s="732"/>
      <c r="AW8" s="732"/>
      <c r="AX8" s="732"/>
      <c r="AY8">
        <f>$AY$5</f>
        <v>1</v>
      </c>
    </row>
    <row r="9" spans="1:51" x14ac:dyDescent="0.15">
      <c r="P9" s="65"/>
      <c r="Q9" s="65"/>
      <c r="R9" s="65"/>
      <c r="S9" s="65"/>
      <c r="T9" s="65"/>
      <c r="U9" s="65"/>
      <c r="V9" s="65"/>
      <c r="W9" s="65"/>
      <c r="X9" s="65"/>
      <c r="Y9" s="66"/>
      <c r="Z9" s="66"/>
      <c r="AA9" s="66"/>
      <c r="AB9" s="66"/>
      <c r="AC9" s="66"/>
      <c r="AD9" s="66"/>
      <c r="AE9" s="66"/>
      <c r="AF9" s="66"/>
      <c r="AG9" s="66"/>
      <c r="AH9" s="66"/>
      <c r="AI9" s="66"/>
      <c r="AJ9" s="66"/>
      <c r="AK9" s="66"/>
      <c r="AL9" s="66"/>
      <c r="AM9" s="66"/>
      <c r="AN9" s="66"/>
      <c r="AO9" s="66"/>
      <c r="AY9">
        <f>COUNTA($C$12)</f>
        <v>1</v>
      </c>
    </row>
    <row r="10" spans="1:51" x14ac:dyDescent="0.15">
      <c r="A10" s="9"/>
      <c r="B10" s="46" t="s">
        <v>170</v>
      </c>
      <c r="C10" s="51"/>
      <c r="D10" s="51"/>
      <c r="E10" s="51"/>
      <c r="F10" s="51"/>
      <c r="G10" s="51"/>
      <c r="H10" s="51"/>
      <c r="I10" s="51"/>
      <c r="J10" s="51"/>
      <c r="K10" s="51"/>
      <c r="L10" s="51"/>
      <c r="M10" s="51"/>
      <c r="N10" s="51"/>
      <c r="O10" s="51"/>
      <c r="P10" s="56"/>
      <c r="Q10" s="56"/>
      <c r="R10" s="56"/>
      <c r="S10" s="56"/>
      <c r="T10" s="56"/>
      <c r="U10" s="56"/>
      <c r="V10" s="56"/>
      <c r="W10" s="56"/>
      <c r="X10" s="56"/>
      <c r="Y10" s="57"/>
      <c r="Z10" s="57"/>
      <c r="AA10" s="57"/>
      <c r="AB10" s="57"/>
      <c r="AC10" s="57"/>
      <c r="AD10" s="57"/>
      <c r="AE10" s="57"/>
      <c r="AF10" s="57"/>
      <c r="AG10" s="57"/>
      <c r="AH10" s="57"/>
      <c r="AI10" s="57"/>
      <c r="AJ10" s="57"/>
      <c r="AK10" s="57"/>
      <c r="AL10" s="57"/>
      <c r="AM10" s="57"/>
      <c r="AN10" s="57"/>
      <c r="AO10" s="57"/>
      <c r="AP10" s="56"/>
      <c r="AQ10" s="56"/>
      <c r="AR10" s="56"/>
      <c r="AS10" s="56"/>
      <c r="AT10" s="56"/>
      <c r="AU10" s="56"/>
      <c r="AV10" s="56"/>
      <c r="AW10" s="56"/>
      <c r="AX10" s="56"/>
      <c r="AY10" s="34">
        <f>$AY$9</f>
        <v>1</v>
      </c>
    </row>
    <row r="11" spans="1:51" customFormat="1" ht="59.25" customHeight="1" x14ac:dyDescent="0.15">
      <c r="A11" s="708"/>
      <c r="B11" s="708"/>
      <c r="C11" s="708" t="s">
        <v>24</v>
      </c>
      <c r="D11" s="708"/>
      <c r="E11" s="708"/>
      <c r="F11" s="708"/>
      <c r="G11" s="708"/>
      <c r="H11" s="708"/>
      <c r="I11" s="708"/>
      <c r="J11" s="764" t="s">
        <v>189</v>
      </c>
      <c r="K11" s="765"/>
      <c r="L11" s="765"/>
      <c r="M11" s="765"/>
      <c r="N11" s="765"/>
      <c r="O11" s="765"/>
      <c r="P11" s="465" t="s">
        <v>25</v>
      </c>
      <c r="Q11" s="465"/>
      <c r="R11" s="465"/>
      <c r="S11" s="465"/>
      <c r="T11" s="465"/>
      <c r="U11" s="465"/>
      <c r="V11" s="465"/>
      <c r="W11" s="465"/>
      <c r="X11" s="465"/>
      <c r="Y11" s="710" t="s">
        <v>222</v>
      </c>
      <c r="Z11" s="711"/>
      <c r="AA11" s="711"/>
      <c r="AB11" s="711"/>
      <c r="AC11" s="764" t="s">
        <v>216</v>
      </c>
      <c r="AD11" s="764"/>
      <c r="AE11" s="764"/>
      <c r="AF11" s="764"/>
      <c r="AG11" s="764"/>
      <c r="AH11" s="710" t="s">
        <v>182</v>
      </c>
      <c r="AI11" s="708"/>
      <c r="AJ11" s="708"/>
      <c r="AK11" s="708"/>
      <c r="AL11" s="708" t="s">
        <v>19</v>
      </c>
      <c r="AM11" s="708"/>
      <c r="AN11" s="708"/>
      <c r="AO11" s="712"/>
      <c r="AP11" s="766" t="s">
        <v>190</v>
      </c>
      <c r="AQ11" s="766"/>
      <c r="AR11" s="766"/>
      <c r="AS11" s="766"/>
      <c r="AT11" s="766"/>
      <c r="AU11" s="766"/>
      <c r="AV11" s="766"/>
      <c r="AW11" s="766"/>
      <c r="AX11" s="766"/>
      <c r="AY11" s="34">
        <f>$AY$9</f>
        <v>1</v>
      </c>
    </row>
    <row r="12" spans="1:51" ht="26.25" customHeight="1" x14ac:dyDescent="0.15">
      <c r="A12" s="762">
        <v>1</v>
      </c>
      <c r="B12" s="762">
        <v>1</v>
      </c>
      <c r="C12" s="715" t="s">
        <v>640</v>
      </c>
      <c r="D12" s="716"/>
      <c r="E12" s="716"/>
      <c r="F12" s="716"/>
      <c r="G12" s="716"/>
      <c r="H12" s="716"/>
      <c r="I12" s="716"/>
      <c r="J12" s="717">
        <v>3000020472018</v>
      </c>
      <c r="K12" s="718"/>
      <c r="L12" s="718"/>
      <c r="M12" s="718"/>
      <c r="N12" s="718"/>
      <c r="O12" s="718"/>
      <c r="P12" s="736" t="s">
        <v>693</v>
      </c>
      <c r="Q12" s="737"/>
      <c r="R12" s="737"/>
      <c r="S12" s="737"/>
      <c r="T12" s="737"/>
      <c r="U12" s="737"/>
      <c r="V12" s="737"/>
      <c r="W12" s="737"/>
      <c r="X12" s="737"/>
      <c r="Y12" s="722">
        <v>2191</v>
      </c>
      <c r="Z12" s="723"/>
      <c r="AA12" s="723"/>
      <c r="AB12" s="724"/>
      <c r="AC12" s="763" t="s">
        <v>73</v>
      </c>
      <c r="AD12" s="763"/>
      <c r="AE12" s="763"/>
      <c r="AF12" s="763"/>
      <c r="AG12" s="763"/>
      <c r="AH12" s="727" t="s">
        <v>585</v>
      </c>
      <c r="AI12" s="728"/>
      <c r="AJ12" s="728"/>
      <c r="AK12" s="728"/>
      <c r="AL12" s="729" t="s">
        <v>585</v>
      </c>
      <c r="AM12" s="730"/>
      <c r="AN12" s="730"/>
      <c r="AO12" s="731"/>
      <c r="AP12" s="732" t="s">
        <v>585</v>
      </c>
      <c r="AQ12" s="732"/>
      <c r="AR12" s="732"/>
      <c r="AS12" s="732"/>
      <c r="AT12" s="732"/>
      <c r="AU12" s="732"/>
      <c r="AV12" s="732"/>
      <c r="AW12" s="732"/>
      <c r="AX12" s="732"/>
      <c r="AY12" s="34">
        <f>$AY$9</f>
        <v>1</v>
      </c>
    </row>
    <row r="13" spans="1:51" ht="26.25" customHeight="1" x14ac:dyDescent="0.15">
      <c r="A13" s="762">
        <v>2</v>
      </c>
      <c r="B13" s="762">
        <v>1</v>
      </c>
      <c r="C13" s="715" t="s">
        <v>696</v>
      </c>
      <c r="D13" s="716"/>
      <c r="E13" s="716"/>
      <c r="F13" s="716"/>
      <c r="G13" s="716"/>
      <c r="H13" s="716"/>
      <c r="I13" s="716"/>
      <c r="J13" s="717">
        <v>5000020472115</v>
      </c>
      <c r="K13" s="718"/>
      <c r="L13" s="718"/>
      <c r="M13" s="718"/>
      <c r="N13" s="718"/>
      <c r="O13" s="718"/>
      <c r="P13" s="736" t="s">
        <v>693</v>
      </c>
      <c r="Q13" s="737"/>
      <c r="R13" s="737"/>
      <c r="S13" s="737"/>
      <c r="T13" s="737"/>
      <c r="U13" s="737"/>
      <c r="V13" s="737"/>
      <c r="W13" s="737"/>
      <c r="X13" s="737"/>
      <c r="Y13" s="722">
        <v>1164</v>
      </c>
      <c r="Z13" s="723"/>
      <c r="AA13" s="723"/>
      <c r="AB13" s="724"/>
      <c r="AC13" s="763" t="s">
        <v>73</v>
      </c>
      <c r="AD13" s="763"/>
      <c r="AE13" s="763"/>
      <c r="AF13" s="763"/>
      <c r="AG13" s="763"/>
      <c r="AH13" s="727" t="s">
        <v>585</v>
      </c>
      <c r="AI13" s="728"/>
      <c r="AJ13" s="728"/>
      <c r="AK13" s="728"/>
      <c r="AL13" s="729" t="s">
        <v>585</v>
      </c>
      <c r="AM13" s="730"/>
      <c r="AN13" s="730"/>
      <c r="AO13" s="731"/>
      <c r="AP13" s="732" t="s">
        <v>585</v>
      </c>
      <c r="AQ13" s="732"/>
      <c r="AR13" s="732"/>
      <c r="AS13" s="732"/>
      <c r="AT13" s="732"/>
      <c r="AU13" s="732"/>
      <c r="AV13" s="732"/>
      <c r="AW13" s="732"/>
      <c r="AX13" s="732"/>
      <c r="AY13">
        <f>COUNTA($C$13)</f>
        <v>1</v>
      </c>
    </row>
    <row r="14" spans="1:51" ht="26.25" customHeight="1" x14ac:dyDescent="0.15">
      <c r="A14" s="762">
        <v>3</v>
      </c>
      <c r="B14" s="762">
        <v>1</v>
      </c>
      <c r="C14" s="715" t="s">
        <v>697</v>
      </c>
      <c r="D14" s="716"/>
      <c r="E14" s="716"/>
      <c r="F14" s="716"/>
      <c r="G14" s="716"/>
      <c r="H14" s="716"/>
      <c r="I14" s="716"/>
      <c r="J14" s="717">
        <v>5000020472131</v>
      </c>
      <c r="K14" s="718"/>
      <c r="L14" s="718"/>
      <c r="M14" s="718"/>
      <c r="N14" s="718"/>
      <c r="O14" s="718"/>
      <c r="P14" s="736" t="s">
        <v>693</v>
      </c>
      <c r="Q14" s="737"/>
      <c r="R14" s="737"/>
      <c r="S14" s="737"/>
      <c r="T14" s="737"/>
      <c r="U14" s="737"/>
      <c r="V14" s="737"/>
      <c r="W14" s="737"/>
      <c r="X14" s="737"/>
      <c r="Y14" s="722">
        <v>1047</v>
      </c>
      <c r="Z14" s="723"/>
      <c r="AA14" s="723"/>
      <c r="AB14" s="724"/>
      <c r="AC14" s="763" t="s">
        <v>73</v>
      </c>
      <c r="AD14" s="763"/>
      <c r="AE14" s="763"/>
      <c r="AF14" s="763"/>
      <c r="AG14" s="763"/>
      <c r="AH14" s="727" t="s">
        <v>585</v>
      </c>
      <c r="AI14" s="728"/>
      <c r="AJ14" s="728"/>
      <c r="AK14" s="728"/>
      <c r="AL14" s="729" t="s">
        <v>585</v>
      </c>
      <c r="AM14" s="730"/>
      <c r="AN14" s="730"/>
      <c r="AO14" s="731"/>
      <c r="AP14" s="732" t="s">
        <v>585</v>
      </c>
      <c r="AQ14" s="732"/>
      <c r="AR14" s="732"/>
      <c r="AS14" s="732"/>
      <c r="AT14" s="732"/>
      <c r="AU14" s="732"/>
      <c r="AV14" s="732"/>
      <c r="AW14" s="732"/>
      <c r="AX14" s="732"/>
      <c r="AY14">
        <f>COUNTA($C$14)</f>
        <v>1</v>
      </c>
    </row>
    <row r="15" spans="1:51" ht="26.25" customHeight="1" x14ac:dyDescent="0.15">
      <c r="A15" s="762">
        <v>4</v>
      </c>
      <c r="B15" s="762">
        <v>1</v>
      </c>
      <c r="C15" s="715" t="s">
        <v>645</v>
      </c>
      <c r="D15" s="716"/>
      <c r="E15" s="716"/>
      <c r="F15" s="716"/>
      <c r="G15" s="716"/>
      <c r="H15" s="716"/>
      <c r="I15" s="716"/>
      <c r="J15" s="717">
        <v>1000020472085</v>
      </c>
      <c r="K15" s="718"/>
      <c r="L15" s="718"/>
      <c r="M15" s="718"/>
      <c r="N15" s="718"/>
      <c r="O15" s="718"/>
      <c r="P15" s="736" t="s">
        <v>693</v>
      </c>
      <c r="Q15" s="737"/>
      <c r="R15" s="737"/>
      <c r="S15" s="737"/>
      <c r="T15" s="737"/>
      <c r="U15" s="737"/>
      <c r="V15" s="737"/>
      <c r="W15" s="737"/>
      <c r="X15" s="737"/>
      <c r="Y15" s="722">
        <v>948</v>
      </c>
      <c r="Z15" s="723"/>
      <c r="AA15" s="723"/>
      <c r="AB15" s="724"/>
      <c r="AC15" s="763" t="s">
        <v>73</v>
      </c>
      <c r="AD15" s="763"/>
      <c r="AE15" s="763"/>
      <c r="AF15" s="763"/>
      <c r="AG15" s="763"/>
      <c r="AH15" s="727" t="s">
        <v>585</v>
      </c>
      <c r="AI15" s="728"/>
      <c r="AJ15" s="728"/>
      <c r="AK15" s="728"/>
      <c r="AL15" s="729" t="s">
        <v>585</v>
      </c>
      <c r="AM15" s="730"/>
      <c r="AN15" s="730"/>
      <c r="AO15" s="731"/>
      <c r="AP15" s="732" t="s">
        <v>585</v>
      </c>
      <c r="AQ15" s="732"/>
      <c r="AR15" s="732"/>
      <c r="AS15" s="732"/>
      <c r="AT15" s="732"/>
      <c r="AU15" s="732"/>
      <c r="AV15" s="732"/>
      <c r="AW15" s="732"/>
      <c r="AX15" s="732"/>
      <c r="AY15">
        <f>COUNTA($C$15)</f>
        <v>1</v>
      </c>
    </row>
    <row r="16" spans="1:51" ht="26.25" customHeight="1" x14ac:dyDescent="0.15">
      <c r="A16" s="762">
        <v>5</v>
      </c>
      <c r="B16" s="762">
        <v>1</v>
      </c>
      <c r="C16" s="715" t="s">
        <v>698</v>
      </c>
      <c r="D16" s="716"/>
      <c r="E16" s="716"/>
      <c r="F16" s="716"/>
      <c r="G16" s="716"/>
      <c r="H16" s="716"/>
      <c r="I16" s="716"/>
      <c r="J16" s="717">
        <v>4000020472140</v>
      </c>
      <c r="K16" s="718"/>
      <c r="L16" s="718"/>
      <c r="M16" s="718"/>
      <c r="N16" s="718"/>
      <c r="O16" s="718"/>
      <c r="P16" s="736" t="s">
        <v>693</v>
      </c>
      <c r="Q16" s="737"/>
      <c r="R16" s="737"/>
      <c r="S16" s="737"/>
      <c r="T16" s="737"/>
      <c r="U16" s="737"/>
      <c r="V16" s="737"/>
      <c r="W16" s="737"/>
      <c r="X16" s="737"/>
      <c r="Y16" s="722">
        <v>907</v>
      </c>
      <c r="Z16" s="723"/>
      <c r="AA16" s="723"/>
      <c r="AB16" s="724"/>
      <c r="AC16" s="763" t="s">
        <v>73</v>
      </c>
      <c r="AD16" s="763"/>
      <c r="AE16" s="763"/>
      <c r="AF16" s="763"/>
      <c r="AG16" s="763"/>
      <c r="AH16" s="727" t="s">
        <v>585</v>
      </c>
      <c r="AI16" s="728"/>
      <c r="AJ16" s="728"/>
      <c r="AK16" s="728"/>
      <c r="AL16" s="729" t="s">
        <v>585</v>
      </c>
      <c r="AM16" s="730"/>
      <c r="AN16" s="730"/>
      <c r="AO16" s="731"/>
      <c r="AP16" s="732" t="s">
        <v>585</v>
      </c>
      <c r="AQ16" s="732"/>
      <c r="AR16" s="732"/>
      <c r="AS16" s="732"/>
      <c r="AT16" s="732"/>
      <c r="AU16" s="732"/>
      <c r="AV16" s="732"/>
      <c r="AW16" s="732"/>
      <c r="AX16" s="732"/>
      <c r="AY16">
        <f>COUNTA($C$16)</f>
        <v>1</v>
      </c>
    </row>
    <row r="17" spans="1:51" ht="26.25" customHeight="1" x14ac:dyDescent="0.15">
      <c r="A17" s="762">
        <v>6</v>
      </c>
      <c r="B17" s="762">
        <v>1</v>
      </c>
      <c r="C17" s="715" t="s">
        <v>641</v>
      </c>
      <c r="D17" s="716"/>
      <c r="E17" s="716"/>
      <c r="F17" s="716"/>
      <c r="G17" s="716"/>
      <c r="H17" s="716"/>
      <c r="I17" s="716"/>
      <c r="J17" s="717">
        <v>5000020472107</v>
      </c>
      <c r="K17" s="718"/>
      <c r="L17" s="718"/>
      <c r="M17" s="718"/>
      <c r="N17" s="718"/>
      <c r="O17" s="718"/>
      <c r="P17" s="736" t="s">
        <v>693</v>
      </c>
      <c r="Q17" s="737"/>
      <c r="R17" s="737"/>
      <c r="S17" s="737"/>
      <c r="T17" s="737"/>
      <c r="U17" s="737"/>
      <c r="V17" s="737"/>
      <c r="W17" s="737"/>
      <c r="X17" s="737"/>
      <c r="Y17" s="722">
        <v>727</v>
      </c>
      <c r="Z17" s="723"/>
      <c r="AA17" s="723"/>
      <c r="AB17" s="724"/>
      <c r="AC17" s="763" t="s">
        <v>73</v>
      </c>
      <c r="AD17" s="763"/>
      <c r="AE17" s="763"/>
      <c r="AF17" s="763"/>
      <c r="AG17" s="763"/>
      <c r="AH17" s="727" t="s">
        <v>585</v>
      </c>
      <c r="AI17" s="728"/>
      <c r="AJ17" s="728"/>
      <c r="AK17" s="728"/>
      <c r="AL17" s="729" t="s">
        <v>585</v>
      </c>
      <c r="AM17" s="730"/>
      <c r="AN17" s="730"/>
      <c r="AO17" s="731"/>
      <c r="AP17" s="732" t="s">
        <v>585</v>
      </c>
      <c r="AQ17" s="732"/>
      <c r="AR17" s="732"/>
      <c r="AS17" s="732"/>
      <c r="AT17" s="732"/>
      <c r="AU17" s="732"/>
      <c r="AV17" s="732"/>
      <c r="AW17" s="732"/>
      <c r="AX17" s="732"/>
      <c r="AY17">
        <f>COUNTA($C$17)</f>
        <v>1</v>
      </c>
    </row>
    <row r="18" spans="1:51" ht="26.25" customHeight="1" x14ac:dyDescent="0.15">
      <c r="A18" s="762">
        <v>7</v>
      </c>
      <c r="B18" s="762">
        <v>1</v>
      </c>
      <c r="C18" s="715" t="s">
        <v>699</v>
      </c>
      <c r="D18" s="716"/>
      <c r="E18" s="716"/>
      <c r="F18" s="716"/>
      <c r="G18" s="716"/>
      <c r="H18" s="716"/>
      <c r="I18" s="716"/>
      <c r="J18" s="717">
        <v>7000020473111</v>
      </c>
      <c r="K18" s="718"/>
      <c r="L18" s="718"/>
      <c r="M18" s="718"/>
      <c r="N18" s="718"/>
      <c r="O18" s="718"/>
      <c r="P18" s="736" t="s">
        <v>693</v>
      </c>
      <c r="Q18" s="737"/>
      <c r="R18" s="737"/>
      <c r="S18" s="737"/>
      <c r="T18" s="737"/>
      <c r="U18" s="737"/>
      <c r="V18" s="737"/>
      <c r="W18" s="737"/>
      <c r="X18" s="737"/>
      <c r="Y18" s="722">
        <v>722</v>
      </c>
      <c r="Z18" s="723"/>
      <c r="AA18" s="723"/>
      <c r="AB18" s="724"/>
      <c r="AC18" s="763" t="s">
        <v>73</v>
      </c>
      <c r="AD18" s="763"/>
      <c r="AE18" s="763"/>
      <c r="AF18" s="763"/>
      <c r="AG18" s="763"/>
      <c r="AH18" s="727" t="s">
        <v>585</v>
      </c>
      <c r="AI18" s="728"/>
      <c r="AJ18" s="728"/>
      <c r="AK18" s="728"/>
      <c r="AL18" s="729" t="s">
        <v>585</v>
      </c>
      <c r="AM18" s="730"/>
      <c r="AN18" s="730"/>
      <c r="AO18" s="731"/>
      <c r="AP18" s="732" t="s">
        <v>585</v>
      </c>
      <c r="AQ18" s="732"/>
      <c r="AR18" s="732"/>
      <c r="AS18" s="732"/>
      <c r="AT18" s="732"/>
      <c r="AU18" s="732"/>
      <c r="AV18" s="732"/>
      <c r="AW18" s="732"/>
      <c r="AX18" s="732"/>
      <c r="AY18">
        <f>COUNTA($C$18)</f>
        <v>1</v>
      </c>
    </row>
    <row r="19" spans="1:51" ht="26.25" customHeight="1" x14ac:dyDescent="0.15">
      <c r="A19" s="762">
        <v>8</v>
      </c>
      <c r="B19" s="762">
        <v>1</v>
      </c>
      <c r="C19" s="715" t="s">
        <v>700</v>
      </c>
      <c r="D19" s="716"/>
      <c r="E19" s="716"/>
      <c r="F19" s="716"/>
      <c r="G19" s="716"/>
      <c r="H19" s="716"/>
      <c r="I19" s="716"/>
      <c r="J19" s="717">
        <v>3000020472158</v>
      </c>
      <c r="K19" s="718"/>
      <c r="L19" s="718"/>
      <c r="M19" s="718"/>
      <c r="N19" s="718"/>
      <c r="O19" s="718"/>
      <c r="P19" s="736" t="s">
        <v>693</v>
      </c>
      <c r="Q19" s="737"/>
      <c r="R19" s="737"/>
      <c r="S19" s="737"/>
      <c r="T19" s="737"/>
      <c r="U19" s="737"/>
      <c r="V19" s="737"/>
      <c r="W19" s="737"/>
      <c r="X19" s="737"/>
      <c r="Y19" s="722">
        <v>668</v>
      </c>
      <c r="Z19" s="723"/>
      <c r="AA19" s="723"/>
      <c r="AB19" s="724"/>
      <c r="AC19" s="763" t="s">
        <v>73</v>
      </c>
      <c r="AD19" s="763"/>
      <c r="AE19" s="763"/>
      <c r="AF19" s="763"/>
      <c r="AG19" s="763"/>
      <c r="AH19" s="727" t="s">
        <v>585</v>
      </c>
      <c r="AI19" s="728"/>
      <c r="AJ19" s="728"/>
      <c r="AK19" s="728"/>
      <c r="AL19" s="729" t="s">
        <v>585</v>
      </c>
      <c r="AM19" s="730"/>
      <c r="AN19" s="730"/>
      <c r="AO19" s="731"/>
      <c r="AP19" s="732" t="s">
        <v>585</v>
      </c>
      <c r="AQ19" s="732"/>
      <c r="AR19" s="732"/>
      <c r="AS19" s="732"/>
      <c r="AT19" s="732"/>
      <c r="AU19" s="732"/>
      <c r="AV19" s="732"/>
      <c r="AW19" s="732"/>
      <c r="AX19" s="732"/>
      <c r="AY19">
        <f>COUNTA($C$19)</f>
        <v>1</v>
      </c>
    </row>
    <row r="20" spans="1:51" ht="26.25" customHeight="1" x14ac:dyDescent="0.15">
      <c r="A20" s="762">
        <v>9</v>
      </c>
      <c r="B20" s="762">
        <v>1</v>
      </c>
      <c r="C20" s="715" t="s">
        <v>701</v>
      </c>
      <c r="D20" s="716"/>
      <c r="E20" s="716"/>
      <c r="F20" s="716"/>
      <c r="G20" s="716"/>
      <c r="H20" s="716"/>
      <c r="I20" s="716"/>
      <c r="J20" s="717">
        <v>5000020472123</v>
      </c>
      <c r="K20" s="718"/>
      <c r="L20" s="718"/>
      <c r="M20" s="718"/>
      <c r="N20" s="718"/>
      <c r="O20" s="718"/>
      <c r="P20" s="736" t="s">
        <v>693</v>
      </c>
      <c r="Q20" s="737"/>
      <c r="R20" s="737"/>
      <c r="S20" s="737"/>
      <c r="T20" s="737"/>
      <c r="U20" s="737"/>
      <c r="V20" s="737"/>
      <c r="W20" s="737"/>
      <c r="X20" s="737"/>
      <c r="Y20" s="722">
        <v>612</v>
      </c>
      <c r="Z20" s="723"/>
      <c r="AA20" s="723"/>
      <c r="AB20" s="724"/>
      <c r="AC20" s="763" t="s">
        <v>73</v>
      </c>
      <c r="AD20" s="763"/>
      <c r="AE20" s="763"/>
      <c r="AF20" s="763"/>
      <c r="AG20" s="763"/>
      <c r="AH20" s="727" t="s">
        <v>585</v>
      </c>
      <c r="AI20" s="728"/>
      <c r="AJ20" s="728"/>
      <c r="AK20" s="728"/>
      <c r="AL20" s="729" t="s">
        <v>585</v>
      </c>
      <c r="AM20" s="730"/>
      <c r="AN20" s="730"/>
      <c r="AO20" s="731"/>
      <c r="AP20" s="732" t="s">
        <v>585</v>
      </c>
      <c r="AQ20" s="732"/>
      <c r="AR20" s="732"/>
      <c r="AS20" s="732"/>
      <c r="AT20" s="732"/>
      <c r="AU20" s="732"/>
      <c r="AV20" s="732"/>
      <c r="AW20" s="732"/>
      <c r="AX20" s="732"/>
      <c r="AY20">
        <f>COUNTA($C$20)</f>
        <v>1</v>
      </c>
    </row>
    <row r="21" spans="1:51" ht="26.25" customHeight="1" x14ac:dyDescent="0.15">
      <c r="A21" s="762">
        <v>10</v>
      </c>
      <c r="B21" s="762">
        <v>1</v>
      </c>
      <c r="C21" s="715" t="s">
        <v>702</v>
      </c>
      <c r="D21" s="716"/>
      <c r="E21" s="716"/>
      <c r="F21" s="716"/>
      <c r="G21" s="716"/>
      <c r="H21" s="716"/>
      <c r="I21" s="716"/>
      <c r="J21" s="717">
        <v>1000020472077</v>
      </c>
      <c r="K21" s="718"/>
      <c r="L21" s="718"/>
      <c r="M21" s="718"/>
      <c r="N21" s="718"/>
      <c r="O21" s="718"/>
      <c r="P21" s="736" t="s">
        <v>693</v>
      </c>
      <c r="Q21" s="737"/>
      <c r="R21" s="737"/>
      <c r="S21" s="737"/>
      <c r="T21" s="737"/>
      <c r="U21" s="737"/>
      <c r="V21" s="737"/>
      <c r="W21" s="737"/>
      <c r="X21" s="737"/>
      <c r="Y21" s="722">
        <v>605</v>
      </c>
      <c r="Z21" s="723"/>
      <c r="AA21" s="723"/>
      <c r="AB21" s="724"/>
      <c r="AC21" s="763" t="s">
        <v>73</v>
      </c>
      <c r="AD21" s="763"/>
      <c r="AE21" s="763"/>
      <c r="AF21" s="763"/>
      <c r="AG21" s="763"/>
      <c r="AH21" s="727" t="s">
        <v>585</v>
      </c>
      <c r="AI21" s="728"/>
      <c r="AJ21" s="728"/>
      <c r="AK21" s="728"/>
      <c r="AL21" s="729" t="s">
        <v>585</v>
      </c>
      <c r="AM21" s="730"/>
      <c r="AN21" s="730"/>
      <c r="AO21" s="731"/>
      <c r="AP21" s="732" t="s">
        <v>585</v>
      </c>
      <c r="AQ21" s="732"/>
      <c r="AR21" s="732"/>
      <c r="AS21" s="732"/>
      <c r="AT21" s="732"/>
      <c r="AU21" s="732"/>
      <c r="AV21" s="732"/>
      <c r="AW21" s="732"/>
      <c r="AX21" s="732"/>
      <c r="AY21">
        <f>COUNTA($C$21)</f>
        <v>1</v>
      </c>
    </row>
  </sheetData>
  <sheetProtection formatRows="0"/>
  <mergeCells count="135">
    <mergeCell ref="AL14:AO14"/>
    <mergeCell ref="AP14:AX14"/>
    <mergeCell ref="AP19:AX19"/>
    <mergeCell ref="AP3:AX3"/>
    <mergeCell ref="AL12:AO12"/>
    <mergeCell ref="AP12:AX12"/>
    <mergeCell ref="C13:I13"/>
    <mergeCell ref="J13:O13"/>
    <mergeCell ref="P13:X13"/>
    <mergeCell ref="Y13:AB13"/>
    <mergeCell ref="AC13:AG13"/>
    <mergeCell ref="AH13:AK13"/>
    <mergeCell ref="AL13:AO13"/>
    <mergeCell ref="AP13:AX13"/>
    <mergeCell ref="A3:B3"/>
    <mergeCell ref="A4:B4"/>
    <mergeCell ref="C3:I3"/>
    <mergeCell ref="J3:O3"/>
    <mergeCell ref="P3:X3"/>
    <mergeCell ref="Y3:AB3"/>
    <mergeCell ref="AC3:AG3"/>
    <mergeCell ref="AH3:AK3"/>
    <mergeCell ref="AL3:AO3"/>
    <mergeCell ref="AP8:AX8"/>
    <mergeCell ref="C4:I4"/>
    <mergeCell ref="J4:O4"/>
    <mergeCell ref="P4:X4"/>
    <mergeCell ref="Y4:AB4"/>
    <mergeCell ref="AC4:AG4"/>
    <mergeCell ref="AH4:AK4"/>
    <mergeCell ref="AL4:AO4"/>
    <mergeCell ref="AP4:AX4"/>
    <mergeCell ref="AP11:AX11"/>
    <mergeCell ref="C12:I12"/>
    <mergeCell ref="J12:O12"/>
    <mergeCell ref="P12:X12"/>
    <mergeCell ref="Y12:AB12"/>
    <mergeCell ref="AC12:AG12"/>
    <mergeCell ref="AH12:AK12"/>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L8:AO8"/>
    <mergeCell ref="A12:B12"/>
    <mergeCell ref="A11:B11"/>
    <mergeCell ref="C11:I11"/>
    <mergeCell ref="J11:O11"/>
    <mergeCell ref="P11:X11"/>
    <mergeCell ref="Y11:AB11"/>
    <mergeCell ref="AC11:AG11"/>
    <mergeCell ref="AH11:AK11"/>
    <mergeCell ref="AL11:AO11"/>
    <mergeCell ref="Y18:AB18"/>
    <mergeCell ref="AC18:AG18"/>
    <mergeCell ref="AH18:AK18"/>
    <mergeCell ref="AL18:AO18"/>
    <mergeCell ref="AP18:AX18"/>
    <mergeCell ref="C19:I19"/>
    <mergeCell ref="J19:O19"/>
    <mergeCell ref="P19:X19"/>
    <mergeCell ref="Y19:AB19"/>
    <mergeCell ref="AC19:AG19"/>
    <mergeCell ref="AH19:AK19"/>
    <mergeCell ref="AL19:AO19"/>
    <mergeCell ref="AL20:AO20"/>
    <mergeCell ref="AP20:AX20"/>
    <mergeCell ref="C21:I21"/>
    <mergeCell ref="J21:O21"/>
    <mergeCell ref="P21:X21"/>
    <mergeCell ref="Y21:AB21"/>
    <mergeCell ref="AC21:AG21"/>
    <mergeCell ref="AH21:AK21"/>
    <mergeCell ref="AL21:AO21"/>
    <mergeCell ref="AP21:AX21"/>
    <mergeCell ref="A21:B21"/>
    <mergeCell ref="A20:B20"/>
    <mergeCell ref="A19:B19"/>
    <mergeCell ref="C20:I20"/>
    <mergeCell ref="J20:O20"/>
    <mergeCell ref="P20:X20"/>
    <mergeCell ref="Y20:AB20"/>
    <mergeCell ref="AC20:AG20"/>
    <mergeCell ref="AH20:AK20"/>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L17:AO17"/>
    <mergeCell ref="AP17:AX17"/>
    <mergeCell ref="C18:I18"/>
    <mergeCell ref="J18:O18"/>
    <mergeCell ref="P18:X18"/>
    <mergeCell ref="A15:B15"/>
    <mergeCell ref="A14:B14"/>
    <mergeCell ref="A13:B13"/>
    <mergeCell ref="C15:I15"/>
    <mergeCell ref="J15:O15"/>
    <mergeCell ref="P15:X15"/>
    <mergeCell ref="Y15:AB15"/>
    <mergeCell ref="AC15:AG15"/>
    <mergeCell ref="AH15:AK15"/>
    <mergeCell ref="C14:I14"/>
    <mergeCell ref="J14:O14"/>
    <mergeCell ref="P14:X14"/>
    <mergeCell ref="Y14:AB14"/>
    <mergeCell ref="AC14:AG14"/>
    <mergeCell ref="AH14:AK14"/>
  </mergeCells>
  <phoneticPr fontId="5"/>
  <conditionalFormatting sqref="Y4">
    <cfRule type="expression" dxfId="17" priority="17">
      <formula>IF(RIGHT(TEXT(Y4,"0.#"),1)=".",FALSE,TRUE)</formula>
    </cfRule>
    <cfRule type="expression" dxfId="16" priority="18">
      <formula>IF(RIGHT(TEXT(Y4,"0.#"),1)=".",TRUE,FALSE)</formula>
    </cfRule>
  </conditionalFormatting>
  <conditionalFormatting sqref="AL4:AO4">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Y8">
    <cfRule type="expression" dxfId="11" priority="11">
      <formula>IF(RIGHT(TEXT(Y8,"0.#"),1)=".",FALSE,TRUE)</formula>
    </cfRule>
    <cfRule type="expression" dxfId="10" priority="12">
      <formula>IF(RIGHT(TEXT(Y8,"0.#"),1)=".",TRUE,FALSE)</formula>
    </cfRule>
  </conditionalFormatting>
  <conditionalFormatting sqref="AL8:AO8">
    <cfRule type="expression" dxfId="9" priority="7">
      <formula>IF(AND(AL8&gt;=0, RIGHT(TEXT(AL8,"0.#"),1)&lt;&gt;"."),TRUE,FALSE)</formula>
    </cfRule>
    <cfRule type="expression" dxfId="8" priority="8">
      <formula>IF(AND(AL8&gt;=0, RIGHT(TEXT(AL8,"0.#"),1)="."),TRUE,FALSE)</formula>
    </cfRule>
    <cfRule type="expression" dxfId="7" priority="9">
      <formula>IF(AND(AL8&lt;0, RIGHT(TEXT(AL8,"0.#"),1)&lt;&gt;"."),TRUE,FALSE)</formula>
    </cfRule>
    <cfRule type="expression" dxfId="6" priority="10">
      <formula>IF(AND(AL8&lt;0, RIGHT(TEXT(AL8,"0.#"),1)="."),TRUE,FALSE)</formula>
    </cfRule>
  </conditionalFormatting>
  <conditionalFormatting sqref="Y12:Y21">
    <cfRule type="expression" dxfId="5" priority="5">
      <formula>IF(RIGHT(TEXT(Y12,"0.#"),1)=".",FALSE,TRUE)</formula>
    </cfRule>
    <cfRule type="expression" dxfId="4" priority="6">
      <formula>IF(RIGHT(TEXT(Y12,"0.#"),1)=".",TRUE,FALSE)</formula>
    </cfRule>
  </conditionalFormatting>
  <conditionalFormatting sqref="AL12:AO21">
    <cfRule type="expression" dxfId="3" priority="1">
      <formula>IF(AND(AL12&gt;=0, RIGHT(TEXT(AL12,"0.#"),1)&lt;&gt;"."),TRUE,FALSE)</formula>
    </cfRule>
    <cfRule type="expression" dxfId="2" priority="2">
      <formula>IF(AND(AL12&gt;=0, RIGHT(TEXT(AL12,"0.#"),1)="."),TRUE,FALSE)</formula>
    </cfRule>
    <cfRule type="expression" dxfId="1" priority="3">
      <formula>IF(AND(AL12&lt;0, RIGHT(TEXT(AL12,"0.#"),1)&lt;&gt;"."),TRUE,FALSE)</formula>
    </cfRule>
    <cfRule type="expression" dxfId="0" priority="4">
      <formula>IF(AND(AL12&lt;0, RIGHT(TEXT(AL12,"0.#"),1)="."),TRUE,FALSE)</formula>
    </cfRule>
  </conditionalFormatting>
  <dataValidations count="3">
    <dataValidation type="custom" imeMode="disabled" allowBlank="1" showInputMessage="1" showErrorMessage="1" sqref="AL8 AL12:AL21 AL4 Y4:AB4 Y8:AB8 Y12:AB21">
      <formula1>OR(ISNUMBER(Y4), Y4="-")</formula1>
    </dataValidation>
    <dataValidation type="custom" imeMode="disabled" allowBlank="1" showInputMessage="1" showErrorMessage="1" sqref="AH4:AK4 AH8:AK8 AH12:AK21">
      <formula1>OR(AND(MOD(IF(ISNUMBER(AH4), AH4, 0.5),1)=0, 0&lt;=AH4), AH4="-")</formula1>
    </dataValidation>
    <dataValidation type="custom" allowBlank="1" showInputMessage="1" showErrorMessage="1" errorTitle="法人番号チェック" error="法人番号は13桁の数字で入力してください。" sqref="J12:O21 J8:O8 J4:O4">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AC8:AG8 AC12:AG21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2022-08-25T12:53:46Z</dcterms:created>
  <dcterms:modified xsi:type="dcterms:W3CDTF">2022-08-26T14:29:06Z</dcterms:modified>
</cp:coreProperties>
</file>