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別紙2" sheetId="6" r:id="rId2"/>
    <sheet name="別紙3" sheetId="7" r:id="rId3"/>
    <sheet name="入力規則等"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[1]加工工数!#REF!</definedName>
    <definedName name="__123Graph_AAH1Sﾌﾞﾋﾝ" hidden="1">[1]加工工数!#REF!</definedName>
    <definedName name="__123Graph_B" hidden="1">[1]加工工数!#REF!</definedName>
    <definedName name="__123Graph_BAH1Sﾌﾞﾋﾝ" hidden="1">[1]加工工数!#REF!</definedName>
    <definedName name="__123Graph_C" hidden="1">[1]加工工数!#REF!</definedName>
    <definedName name="__123Graph_CAH1Sﾌﾞﾋﾝ" hidden="1">[1]加工工数!#REF!</definedName>
    <definedName name="__123Graph_D" hidden="1">[1]加工工数!#REF!</definedName>
    <definedName name="__123Graph_DAH1Sﾌﾞﾋﾝ" hidden="1">[1]加工工数!#REF!</definedName>
    <definedName name="__123Graph_E" hidden="1">[1]加工工数!#REF!</definedName>
    <definedName name="__123Graph_EAH1Sﾌﾞﾋﾝ" hidden="1">[1]加工工数!#REF!</definedName>
    <definedName name="__123Graph_F" hidden="1">[1]加工工数!#REF!</definedName>
    <definedName name="__123Graph_FAH1Sﾌﾞﾋﾝ" hidden="1">[1]加工工数!#REF!</definedName>
    <definedName name="__123Graph_X" hidden="1">[1]加工工数!#REF!</definedName>
    <definedName name="__123Graph_XAH1Sﾌﾞﾋﾝ" hidden="1">[1]加工工数!#REF!</definedName>
    <definedName name="__RPC1">#REF!</definedName>
    <definedName name="__ＲＰＣ２">#REF!</definedName>
    <definedName name="_xlnm._FilterDatabase" localSheetId="0" hidden="1">行政事業レビューシート!$A$2:$BH$215</definedName>
    <definedName name="_xlnm._FilterDatabase" localSheetId="2" hidden="1">別紙3!$A$2:$AZ$71</definedName>
    <definedName name="_Order1" hidden="1">1</definedName>
    <definedName name="_Order2" hidden="1">255</definedName>
    <definedName name="\z">#REF!</definedName>
    <definedName name="A">'[2]手配管理''96'!#REF!</definedName>
    <definedName name="AAA">#REF!</definedName>
    <definedName name="AAAA">#REF!</definedName>
    <definedName name="_xlnm.Criteria">[3]事目表!#REF!</definedName>
    <definedName name="_xlnm.Database">#REF!</definedName>
    <definedName name="_xlnm.Extract">[3]事目表!#REF!</definedName>
    <definedName name="GCIP">#REF!</definedName>
    <definedName name="ＧＣＩＰ割戻率">'[4]会社見積-定価品内訳'!#REF!</definedName>
    <definedName name="H30案">#REF!</definedName>
    <definedName name="HI">#REF!</definedName>
    <definedName name="HTML1_1" hidden="1">"[NRKTﾌﾞﾚｰｷ故障.xls]見積総計!$A$1:$H$49"</definedName>
    <definedName name="HTML1_10" hidden="1">""</definedName>
    <definedName name="HTML1_11" hidden="1">1</definedName>
    <definedName name="HTML1_12" hidden="1">"C:\My Documents\MyHTML.htm"</definedName>
    <definedName name="HTML1_2" hidden="1">1</definedName>
    <definedName name="HTML1_3" hidden="1">"NRKTﾌﾞﾚｰｷ故障.x"</definedName>
    <definedName name="HTML1_4" hidden="1">"見積総計"</definedName>
    <definedName name="HTML1_5" hidden="1">""</definedName>
    <definedName name="HTML1_6" hidden="1">-4146</definedName>
    <definedName name="HTML1_7" hidden="1">-4146</definedName>
    <definedName name="HTML1_8" hidden="1">"98/07/22"</definedName>
    <definedName name="HTML1_9" hidden="1">"ユーザー"</definedName>
    <definedName name="HTMLCount" hidden="1">1</definedName>
    <definedName name="level31">[5]cost!$G$1</definedName>
    <definedName name="_xlnm.Print_Area" localSheetId="0">行政事業レビューシート!$A$1:$AX$215</definedName>
    <definedName name="_xlnm.Print_Area" localSheetId="1">別紙2!$A$1:$AX$27</definedName>
    <definedName name="_xlnm.Print_Area" localSheetId="2">別紙3!$A$1:$AY$71</definedName>
    <definedName name="_xlnm.Print_Area">#REF!</definedName>
    <definedName name="Print_Area_MI">#REF!</definedName>
    <definedName name="_xlnm.Print_Titles">#REF!</definedName>
    <definedName name="Print_Titles_MI">#REF!</definedName>
    <definedName name="ＲＰＣ">#REF!</definedName>
    <definedName name="SQL処理">#REF!</definedName>
    <definedName name="SQL発行">#REF!</definedName>
    <definedName name="test" hidden="1">[6]加工工数!#REF!</definedName>
    <definedName name="test1" hidden="1">[6]加工工数!#REF!</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YAGI">#N/A</definedName>
    <definedName name="あああ">[7]直接経費_印刷!$C$25</definedName>
    <definedName name="あて先セル">#REF!</definedName>
    <definedName name="ｴﾗｰ処理">#REF!</definedName>
    <definedName name="ｴﾗｰ処理１">#REF!</definedName>
    <definedName name="ｴﾗｰ処理２">#REF!</definedName>
    <definedName name="ｸﾗｲｱﾝﾄ情報">#REF!</definedName>
    <definedName name="ジャーナル">[8]通信!#REF!</definedName>
    <definedName name="ｾｷｭﾘﾃｨﾁｪｯｸ">#REF!</definedName>
    <definedName name="データ転送">[8]通信!#REF!</definedName>
    <definedName name="ﾃｰﾌﾞﾙ数">#REF!</definedName>
    <definedName name="ﾌﾟﾛｾｽ">[8]通信!#REF!</definedName>
    <definedName name="ﾌﾟﾛｾｽ数１">#REF!</definedName>
    <definedName name="ﾌﾟﾛｾｽ数２">#REF!</definedName>
    <definedName name="ﾌﾟﾛｾｽ数３">#REF!</definedName>
    <definedName name="ﾌﾟﾛｾｽ数４">#REF!</definedName>
    <definedName name="ﾘﾀｰﾝ情報作成">#REF!</definedName>
    <definedName name="れbる2">OFFSET([9]cost!$D$2,0,0,COUNTA([9]cost!$D$1:$D$65536)-1,1)</definedName>
    <definedName name="レベル2コード">OFFSET([10]cost!$D$2,0,0,COUNTA([10]cost!$D$1:$D$65536)-1,1)</definedName>
    <definedName name="レベル2コード2">OFFSET([10]cost!$G$2,0,0,COUNTA([10]cost!$G$1:$G$65536)-1,1)</definedName>
    <definedName name="レベル2名称">OFFSET([10]cost!$E$2,0,0,COUNTA([10]cost!$E$1:$E$65536)-1,1)</definedName>
    <definedName name="レベル3コード">OFFSET([10]cost!$H$2,0,0,COUNTA([10]cost!$H$1:$H$65536)-1,1)</definedName>
    <definedName name="レベル3名称">OFFSET([10]cost!$I$2,0,0,COUNTA([10]cost!$I$1:$I$65536)-1,1)</definedName>
    <definedName name="一律査定">#REF!</definedName>
    <definedName name="科目名・庁費">[11]コード表!$F$35:$F$61</definedName>
    <definedName name="科目名・庁費２">[11]コード表!$F$35:$F$63</definedName>
    <definedName name="画面">#REF!</definedName>
    <definedName name="会計課担当係">[11]コード表!$B$2:$B$13</definedName>
    <definedName name="開発規模">#REF!</definedName>
    <definedName name="開発効率">#REF!</definedName>
    <definedName name="割合">#REF!</definedName>
    <definedName name="官GCIP">#REF!</definedName>
    <definedName name="官ﾚｰﾄ">#REF!</definedName>
    <definedName name="官邸">#REF!</definedName>
    <definedName name="基本プロセス">#REF!</definedName>
    <definedName name="基本制御">#REF!</definedName>
    <definedName name="基本制御１">#REF!</definedName>
    <definedName name="機器構成">#REF!</definedName>
    <definedName name="金額ｺｰﾄﾞ列">#REF!</definedName>
    <definedName name="契約種類">OFFSET([12]code!$D$2,0,0,COUNTA([12]code!$D$1:$D$65536)-1,1)</definedName>
    <definedName name="経費ＣＤ">[13]経費ｺｰﾄﾞ!$B$3:$C$276</definedName>
    <definedName name="経費分類">#REF!</definedName>
    <definedName name="計__算">[14]S01!#REF!</definedName>
    <definedName name="原価計算">[8]通信!#REF!</definedName>
    <definedName name="公共事業">#REF!</definedName>
    <definedName name="公債発行">#REF!</definedName>
    <definedName name="項目1">'[15]見積条件 Ａ'!$M$41</definedName>
    <definedName name="項目10">'[15]見積条件 Ａ'!$M$50</definedName>
    <definedName name="項目2">'[15]見積条件 Ａ'!$M$42</definedName>
    <definedName name="項目3">'[15]見積条件 Ａ'!$M$43</definedName>
    <definedName name="項目4">'[15]見積条件 Ａ'!$M$44</definedName>
    <definedName name="項目5">'[15]見積条件 Ａ'!$M$45</definedName>
    <definedName name="項目6">'[15]見積条件 Ａ'!$M$46</definedName>
    <definedName name="項目7">'[15]見積条件 Ａ'!$M$47</definedName>
    <definedName name="項目8">'[15]見積条件 Ａ'!$M$48</definedName>
    <definedName name="項目9">'[15]見積条件 Ａ'!$M$49</definedName>
    <definedName name="査定率">#REF!</definedName>
    <definedName name="財源コード">OFFSET([10]cost!$A$2,0,0,COUNTA([10]cost!$A$1:$A$65536)-1,1)</definedName>
    <definedName name="財源名称">OFFSET([10]cost!$B$2,0,0,COUNTA([10]cost!$B$1:$B$65536)-1,1)</definedName>
    <definedName name="取引先">[16]武器調整!$B$3:$C$460</definedName>
    <definedName name="収入ﾚﾍﾞﾙ2コード">OFFSET([12]income!$E$2,0,0,COUNTA([12]income!$E$1:$E$65536)-1,1)</definedName>
    <definedName name="収入ﾚﾍﾞﾙ2コード2">OFFSET([12]income!$H$2,0,0,COUNTA([12]income!$H$1:$H$65536)-1,1)</definedName>
    <definedName name="収入ﾚﾍﾞﾙ2名称">OFFSET([12]income!$F$2,0,0,COUNTA([12]income!$F$1:$F$65536)-1,1)</definedName>
    <definedName name="収入ﾚﾍﾞﾙ3コード">OFFSET([12]income!$I$2,0,0,COUNTA([12]income!$I$1:$I$65536)-1,1)</definedName>
    <definedName name="収入ﾚﾍﾞﾙ3コード2">OFFSET([12]income!$L$2,0,0,COUNTA([12]income!$L$1:$L$65536)-1,1)</definedName>
    <definedName name="収入ﾚﾍﾞﾙ3名称">OFFSET([12]income!$J$2,0,0,COUNTA([12]income!$J$1:$J$65536)-1,1)</definedName>
    <definedName name="収入ﾚﾍﾞﾙ4コード">OFFSET([12]income!$M$2,0,0,COUNTA([12]income!$M$1:$M$65536)-1,1)</definedName>
    <definedName name="収入ﾚﾍﾞﾙ4名称">OFFSET([12]income!$N$2,0,0,COUNTA([12]income!$N$1:$N$65536)-1,1)</definedName>
    <definedName name="収入財源コード">OFFSET([12]income!$A$2,0,0,COUNTA([12]income!$A$1:$A$65536)-1,1)</definedName>
    <definedName name="収入財源コード2">OFFSET([12]income!$D$2,0,0,COUNTA([12]income!$D$1:$D$65536)-1,1)</definedName>
    <definedName name="収入財源名称">OFFSET([12]income!$B$2,0,0,COUNTA([12]income!$B$1:$B$65536)-1,1)</definedName>
    <definedName name="終了処理">[8]通信!#REF!</definedName>
    <definedName name="初期処理">[8]通信!#REF!</definedName>
    <definedName name="情報項目">#REF!</definedName>
    <definedName name="情報種別">#REF!</definedName>
    <definedName name="数式貼付対象">[17]内訳表!#REF!,[17]内訳表!#REF!,[17]内訳表!#REF!,[17]内訳表!#REF!,[17]内訳表!#REF!,[17]内訳表!#REF!,[17]内訳表!#REF!,[17]内訳表!#REF!,[17]内訳表!#REF!,[17]内訳表!#REF!,[17]内訳表!#REF!,[17]内訳表!#REF!,[17]内訳表!#REF!,[17]内訳表!#REF!,[17]内訳表!#REF!,[17]内訳表!#REF!,[17]内訳表!#REF!,[17]内訳表!#REF!,[17]内訳表!#REF!,[17]内訳表!$AF$22,[17]内訳表!$AG$22</definedName>
    <definedName name="数式貼付対象列">[17]内訳表!#REF!,[17]内訳表!#REF!,[17]内訳表!#REF!,[17]内訳表!#REF!,[17]内訳表!#REF!,[17]内訳表!#REF!,[17]内訳表!#REF!,[17]内訳表!#REF!,[17]内訳表!#REF!,[17]内訳表!#REF!,[17]内訳表!#REF!,[17]内訳表!#REF!,[17]内訳表!#REF!,[17]内訳表!#REF!,[17]内訳表!#REF!,[17]内訳表!#REF!,[17]内訳表!#REF!,[17]内訳表!#REF!,[17]内訳表!#REF!,[17]内訳表!$AF$22,[17]内訳表!$AG$22,[17]内訳表!$AH$22</definedName>
    <definedName name="設備名称">OFFSET([12]menu!$B$3,0,0,COUNTA([12]menu!$B$1:$B$65536)-2,1)</definedName>
    <definedName name="全体工数係数">#REF!</definedName>
    <definedName name="大事項">[11]コード表!$C$2:$C$5</definedName>
    <definedName name="担当係名">[11]コード表!$A$1:$A$5</definedName>
    <definedName name="中期計画コード">OFFSET([12]code!$S$2,0,0,COUNTA([12]code!$S$1:$S$65536)-1,1)</definedName>
    <definedName name="中事項">[11]コード表!$D$2:$D$9</definedName>
    <definedName name="調整係数">#REF!</definedName>
    <definedName name="適用項目その他">OFFSET([12]code!$I$2,0,0,COUNTA([12]code!$I$1:$I$65536)-1,1)</definedName>
    <definedName name="適用項目供用">OFFSET([12]menu!$C$1,0,0,1,COUNTA([12]menu!$A$1:$IV$1)-1)</definedName>
    <definedName name="適用項目受託">OFFSET([12]code!$F$2,0,0,COUNTA([12]code!$F$1:$F$65536)-1,1)</definedName>
    <definedName name="導入経費率">#REF!</definedName>
    <definedName name="入力ﾁｪｯｸ">#REF!</definedName>
    <definedName name="年度">OFFSET([12]code!$Q$2,0,0,COUNTA([12]code!$Q$1:$Q$65536)-1,1)</definedName>
    <definedName name="範囲">[18]Sheet3!#REF!</definedName>
    <definedName name="本部コード">OFFSET([12]code!$N$2,0,0,COUNTA([12]code!$N$1:$N$65536)-1,1)</definedName>
    <definedName name="本部名称">OFFSET([12]code!$O$2,0,0,COUNTA([12]code!$O$1:$O$65536)-1,1)</definedName>
    <definedName name="要求部署">OFFSET([12]code!$L$2,0,0,COUNTA([12]code!$L$1:$L$65536)-1,1)</definedName>
  </definedNames>
  <calcPr calcId="162913"/>
</workbook>
</file>

<file path=xl/calcChain.xml><?xml version="1.0" encoding="utf-8"?>
<calcChain xmlns="http://schemas.openxmlformats.org/spreadsheetml/2006/main">
  <c r="Y71" i="7" l="1"/>
  <c r="Y70" i="7"/>
  <c r="Y210" i="11" l="1"/>
  <c r="Y209" i="11"/>
  <c r="Y30" i="7"/>
  <c r="Y8" i="7" l="1"/>
  <c r="Y25" i="7"/>
  <c r="Y24" i="7"/>
  <c r="Y23" i="7"/>
  <c r="Y22" i="7"/>
  <c r="Y21" i="7"/>
  <c r="Y20" i="7"/>
  <c r="Y19" i="7"/>
  <c r="Y18" i="7"/>
  <c r="Y17" i="7"/>
  <c r="Y16" i="7"/>
  <c r="Y29" i="7"/>
  <c r="Y44" i="7"/>
  <c r="Y43" i="7"/>
  <c r="Y42" i="7"/>
  <c r="Y41" i="7"/>
  <c r="Y40" i="7"/>
  <c r="Y39" i="7"/>
  <c r="Y38" i="7"/>
  <c r="Y37" i="7"/>
  <c r="Y36" i="7"/>
  <c r="Y35" i="7"/>
  <c r="Y53" i="7"/>
  <c r="Y52" i="7"/>
  <c r="Y51" i="7"/>
  <c r="Y50" i="7"/>
  <c r="Y49" i="7"/>
  <c r="Y48" i="7"/>
  <c r="Y57" i="7"/>
  <c r="Y61" i="7"/>
  <c r="Y66" i="7"/>
  <c r="Y65" i="7"/>
  <c r="Y214" i="11" l="1"/>
  <c r="Y203" i="11"/>
  <c r="Y202" i="11"/>
  <c r="Y201" i="11"/>
  <c r="AY192" i="11" l="1"/>
  <c r="AY159" i="11"/>
  <c r="AY164" i="11" s="1"/>
  <c r="AY147" i="11"/>
  <c r="AY190" i="11" l="1"/>
  <c r="AY148" i="11"/>
  <c r="AY154" i="11"/>
  <c r="AY161" i="11"/>
  <c r="AY153" i="11"/>
  <c r="AY155" i="11"/>
  <c r="AY150" i="11"/>
  <c r="AY156" i="11"/>
  <c r="AY163" i="11"/>
  <c r="AY191" i="11"/>
  <c r="AY149" i="11"/>
  <c r="AY162" i="11"/>
  <c r="AY151" i="11"/>
  <c r="AY157" i="11"/>
  <c r="AY165" i="11"/>
  <c r="AY158" i="11"/>
  <c r="AY152" i="11"/>
  <c r="AY166" i="11"/>
  <c r="AY160" i="11"/>
  <c r="AW94" i="11" l="1"/>
  <c r="AT94" i="11"/>
  <c r="AQ94" i="11"/>
  <c r="AL94" i="11"/>
  <c r="AI94" i="11"/>
  <c r="AF94" i="11"/>
  <c r="Z94" i="11"/>
  <c r="W94" i="11"/>
  <c r="T94" i="11"/>
  <c r="N94" i="11"/>
  <c r="AW93" i="11"/>
  <c r="AT93" i="11"/>
  <c r="AQ93" i="11"/>
  <c r="AL93" i="11"/>
  <c r="AI93" i="11"/>
  <c r="AF93" i="11"/>
  <c r="Z93" i="11"/>
  <c r="W93" i="11"/>
  <c r="T93" i="11"/>
  <c r="N93" i="11"/>
  <c r="K93" i="11"/>
  <c r="H93" i="11"/>
  <c r="AY215" i="11" l="1"/>
  <c r="AY211" i="11"/>
  <c r="AY213" i="11" s="1"/>
  <c r="AY210" i="11"/>
  <c r="AY209" i="11"/>
  <c r="AY205" i="11"/>
  <c r="AY203" i="11"/>
  <c r="AY202" i="11"/>
  <c r="AY201" i="11"/>
  <c r="AY197" i="11"/>
  <c r="AY195" i="11"/>
  <c r="AY183" i="11"/>
  <c r="AU182" i="11"/>
  <c r="Y182" i="11"/>
  <c r="AY171" i="11"/>
  <c r="AU170" i="11"/>
  <c r="Y170" i="11"/>
  <c r="AY170" i="11"/>
  <c r="AU158" i="11"/>
  <c r="Y158" i="11"/>
  <c r="AU146" i="11"/>
  <c r="Y146" i="11"/>
  <c r="W27" i="11"/>
  <c r="P27" i="11"/>
  <c r="AD21" i="11"/>
  <c r="W21" i="11"/>
  <c r="P21" i="11"/>
  <c r="AR18" i="11"/>
  <c r="AK18" i="11"/>
  <c r="AD18" i="11"/>
  <c r="AD20" i="11" s="1"/>
  <c r="W18" i="11"/>
  <c r="W20" i="11" s="1"/>
  <c r="P18" i="11"/>
  <c r="P20" i="11" s="1"/>
  <c r="AV2" i="11"/>
  <c r="AY198" i="11" l="1"/>
  <c r="AY206" i="11"/>
  <c r="AY214" i="11"/>
  <c r="AY168" i="11"/>
  <c r="AY196" i="11"/>
  <c r="AY204" i="11"/>
  <c r="AY212" i="11"/>
  <c r="AY173" i="11"/>
  <c r="AY175" i="11"/>
  <c r="AY177" i="11"/>
  <c r="AY179" i="11"/>
  <c r="AY181" i="11"/>
  <c r="AY182" i="11"/>
  <c r="AY194" i="11"/>
  <c r="AY200" i="11"/>
  <c r="AY208" i="11"/>
  <c r="AY167" i="11"/>
  <c r="AY169" i="11"/>
  <c r="AY172" i="11"/>
  <c r="AY174" i="11"/>
  <c r="AY176" i="11"/>
  <c r="AY178" i="11"/>
  <c r="AY180" i="11"/>
  <c r="AY193" i="11"/>
  <c r="AY199" i="11"/>
  <c r="AY207" i="11"/>
  <c r="AY50" i="7" l="1"/>
  <c r="AY49" i="7"/>
  <c r="AY45" i="7"/>
  <c r="AY47" i="7" s="1"/>
  <c r="AY48" i="7" l="1"/>
  <c r="AY46" i="7"/>
  <c r="AY71" i="7" l="1"/>
  <c r="AY66" i="7"/>
  <c r="AY54" i="7"/>
  <c r="AY55" i="7" s="1"/>
  <c r="AY53" i="7"/>
  <c r="AY52" i="7"/>
  <c r="AY51" i="7"/>
  <c r="AY44" i="7"/>
  <c r="AY43" i="7"/>
  <c r="AY42" i="7"/>
  <c r="AY41" i="7"/>
  <c r="AY40" i="7"/>
  <c r="AY39" i="7"/>
  <c r="AY38" i="7"/>
  <c r="AY37" i="7"/>
  <c r="AY36" i="7"/>
  <c r="AY32" i="7"/>
  <c r="AY31" i="7"/>
  <c r="AY30" i="7"/>
  <c r="AY25" i="7"/>
  <c r="AY24" i="7"/>
  <c r="AY23" i="7"/>
  <c r="AY22" i="7"/>
  <c r="AY21" i="7"/>
  <c r="AY20" i="7"/>
  <c r="AY19" i="7"/>
  <c r="AY18" i="7"/>
  <c r="AY17" i="7"/>
  <c r="AY13" i="7"/>
  <c r="AY9" i="7"/>
  <c r="AY10" i="7" s="1"/>
  <c r="AY11" i="7" l="1"/>
  <c r="AY67" i="7" l="1"/>
  <c r="AY69" i="7" s="1"/>
  <c r="AY62" i="7"/>
  <c r="AY64" i="7" s="1"/>
  <c r="AY58" i="7"/>
  <c r="AY60" i="7" s="1"/>
  <c r="AY56" i="7"/>
  <c r="AY57" i="7"/>
  <c r="AY33" i="7"/>
  <c r="AY26" i="7"/>
  <c r="AY27" i="7" s="1"/>
  <c r="AY29" i="7" l="1"/>
  <c r="AY28" i="7"/>
  <c r="AY63" i="7"/>
  <c r="AY59" i="7"/>
  <c r="AY70" i="7"/>
  <c r="AY68" i="7"/>
  <c r="AY61" i="7"/>
  <c r="AY65" i="7"/>
  <c r="AY35" i="7"/>
  <c r="AY34" i="7"/>
  <c r="AY15" i="7" l="1"/>
  <c r="AY16" i="7"/>
  <c r="AY14" i="7"/>
  <c r="AY12" i="7"/>
  <c r="AY5" i="7"/>
  <c r="AY6" i="7" s="1"/>
  <c r="AY2" i="7"/>
  <c r="AY4" i="7" s="1"/>
  <c r="AY15" i="6"/>
  <c r="AY17" i="6" s="1"/>
  <c r="AY2" i="6"/>
  <c r="AY7" i="6" s="1"/>
  <c r="AY16" i="6" l="1"/>
  <c r="AY24" i="6"/>
  <c r="AY20" i="6"/>
  <c r="AY27" i="6"/>
  <c r="AY11" i="6"/>
  <c r="AY6" i="6"/>
  <c r="AY23" i="6"/>
  <c r="AY19" i="6"/>
  <c r="AY3" i="7"/>
  <c r="AY5" i="6"/>
  <c r="AY26" i="6"/>
  <c r="AY22" i="6"/>
  <c r="AY18" i="6"/>
  <c r="AY12" i="6"/>
  <c r="AY25" i="6"/>
  <c r="AY21" i="6"/>
  <c r="AY7" i="7"/>
  <c r="AY8" i="7"/>
  <c r="AY10" i="6"/>
  <c r="AY4" i="6"/>
  <c r="AY3" i="6"/>
  <c r="AY9" i="6"/>
  <c r="AY14" i="6"/>
  <c r="AY8" i="6"/>
  <c r="AY13" i="6"/>
  <c r="C12" i="4" l="1"/>
  <c r="C23" i="4" l="1"/>
  <c r="AU27" i="6" l="1"/>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N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<sst xmlns="http://schemas.openxmlformats.org/spreadsheetml/2006/main" count="1257" uniqueCount="719">
  <si>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</si>
  <si>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</si>
  <si>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</si>
  <si>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</si>
  <si>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</si>
  <si>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</si>
  <si>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</si>
  <si>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</si>
  <si>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</si>
  <si>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</si>
  <si>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</si>
  <si>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</si>
  <si>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</si>
  <si>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</si>
  <si>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</si>
  <si>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</si>
  <si>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</si>
  <si>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</si>
  <si>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</si>
  <si>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</si>
  <si>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</si>
  <si>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</si>
  <si>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</si>
  <si>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</si>
  <si>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</si>
  <si>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</si>
  <si>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</si>
  <si>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</si>
  <si>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</si>
  <si>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</si>
  <si>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</si>
  <si>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</si>
  <si>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</si>
  <si>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</si>
  <si>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</si>
  <si>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</si>
  <si>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</si>
  <si>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</si>
  <si>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</si>
  <si>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</si>
  <si>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</si>
  <si>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</si>
  <si>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</si>
  <si>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</si>
  <si>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</si>
  <si>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</si>
  <si>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</si>
  <si>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</si>
  <si>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</si>
  <si>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</si>
  <si>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</si>
  <si>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</si>
  <si>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</si>
  <si>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</si>
  <si>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</si>
  <si>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</si>
  <si>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</si>
  <si>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</si>
  <si>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</si>
  <si>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</si>
  <si>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</si>
  <si>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</si>
  <si>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</si>
  <si>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</si>
  <si>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</si>
  <si>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</si>
  <si>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</si>
  <si>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</si>
  <si>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</si>
  <si>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</si>
  <si>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</si>
  <si>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</si>
  <si>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</si>
  <si>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</si>
  <si>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</si>
  <si>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</si>
  <si>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</si>
  <si>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</si>
  <si>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</si>
  <si>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</si>
  <si>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</si>
  <si>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</si>
  <si>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</si>
  <si>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</si>
  <si>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</si>
  <si>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</si>
  <si>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</si>
  <si>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</si>
  <si>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</si>
  <si>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</si>
  <si>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</si>
  <si>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</si>
  <si>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</si>
  <si>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</si>
  <si>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</si>
  <si>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</si>
  <si>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</si>
  <si>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</si>
  <si>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</si>
  <si>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</si>
  <si>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</si>
  <si>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</si>
  <si>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</si>
  <si>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</si>
  <si>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</si>
  <si>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</si>
  <si>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</si>
  <si>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</si>
  <si>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</si>
  <si>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</si>
  <si>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</si>
  <si>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</si>
  <si>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</si>
  <si>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</si>
  <si>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</si>
  <si>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</si>
  <si>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</si>
  <si>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</si>
  <si>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</si>
  <si>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</si>
  <si>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</si>
  <si>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</si>
  <si>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</si>
  <si>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</si>
  <si>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</si>
  <si>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</si>
  <si>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</si>
  <si>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</si>
  <si>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</si>
  <si>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</si>
  <si>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</si>
  <si>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</si>
  <si>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</si>
  <si>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</si>
  <si>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</si>
  <si>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</si>
  <si>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</si>
  <si>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</si>
  <si>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</si>
  <si>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</si>
  <si>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</si>
  <si>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</si>
  <si>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</si>
  <si>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</si>
  <si>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</si>
  <si>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</si>
  <si>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</si>
  <si>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</si>
  <si>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</si>
  <si>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</si>
  <si>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</si>
  <si>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</si>
  <si>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</si>
  <si>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</si>
  <si>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</si>
  <si>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</si>
  <si>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</si>
  <si>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</si>
  <si>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</si>
  <si>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</si>
  <si>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</si>
  <si>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</si>
  <si>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</si>
  <si>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</si>
  <si>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</si>
  <si>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</si>
  <si>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</si>
  <si>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</si>
  <si>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</si>
  <si>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</si>
  <si>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</si>
  <si>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</si>
  <si>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</si>
  <si>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</si>
  <si>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</si>
  <si>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</si>
  <si>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</si>
  <si>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</si>
  <si>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</si>
  <si>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</si>
  <si>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</si>
  <si>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</si>
  <si>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</si>
  <si>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</si>
  <si>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</si>
  <si>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</si>
  <si>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</si>
  <si>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</si>
  <si>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</si>
  <si>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</si>
  <si>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</si>
  <si>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</si>
  <si>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</si>
  <si>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施策</t>
    <phoneticPr fontId="6"/>
  </si>
  <si>
    <t>政策</t>
    <rPh sb="0" eb="2">
      <t>セイサク</t>
    </rPh>
    <phoneticPr fontId="6"/>
  </si>
  <si>
    <t>L.</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</si>
  <si>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</si>
  <si>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</si>
  <si>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</si>
  <si>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</si>
  <si>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</si>
  <si>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</si>
  <si>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</si>
  <si>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</si>
  <si>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</si>
  <si>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</si>
  <si>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</si>
  <si>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</si>
  <si>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</si>
  <si>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</si>
  <si>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</si>
  <si>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</si>
  <si>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</si>
  <si>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</si>
  <si>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</si>
  <si>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</si>
  <si>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</si>
  <si>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</si>
  <si>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</si>
  <si>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</si>
  <si>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</si>
  <si>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</si>
  <si>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</si>
  <si>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</si>
  <si>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</si>
  <si>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</si>
  <si>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</si>
  <si>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</si>
  <si>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</si>
  <si>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</si>
  <si>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</si>
  <si>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</si>
  <si>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</si>
  <si>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</si>
  <si>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</si>
  <si>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</si>
  <si>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</si>
  <si>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</si>
  <si>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</si>
  <si>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</si>
  <si>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</si>
  <si>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</si>
  <si>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</si>
  <si>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</si>
  <si>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</si>
  <si>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</si>
  <si>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</si>
  <si>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</si>
  <si>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</si>
  <si>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</si>
  <si>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</si>
  <si>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</si>
  <si>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</si>
  <si>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</si>
  <si>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</si>
  <si>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</si>
  <si>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</si>
  <si>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</si>
  <si>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</si>
  <si>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</si>
  <si>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</si>
  <si>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</si>
  <si>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</si>
  <si>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</si>
  <si>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</si>
  <si>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</si>
  <si>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</si>
  <si>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</si>
  <si>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</si>
  <si>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</si>
  <si>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</si>
  <si>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</si>
  <si>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</si>
  <si>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</si>
  <si>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</si>
  <si>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</si>
  <si>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</si>
  <si>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</si>
  <si>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</si>
  <si>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</si>
  <si>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</si>
  <si>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</si>
  <si>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</si>
  <si>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</si>
  <si>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</si>
  <si>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</si>
  <si>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</si>
  <si>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</si>
  <si>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</si>
  <si>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</si>
  <si>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</si>
  <si>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</si>
  <si>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</si>
  <si>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</si>
  <si>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</si>
  <si>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</si>
  <si>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</si>
  <si>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</si>
  <si>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</si>
  <si>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</si>
  <si>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</si>
  <si>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</si>
  <si>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</si>
  <si>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</si>
  <si>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</si>
  <si>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</si>
  <si>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</si>
  <si>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</si>
  <si>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</si>
  <si>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</si>
  <si>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</si>
  <si>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</si>
  <si>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</si>
  <si>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</si>
  <si>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</si>
  <si>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</si>
  <si>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</si>
  <si>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</si>
  <si>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</si>
  <si>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</si>
  <si>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</si>
  <si>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</si>
  <si>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</si>
  <si>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</si>
  <si>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</si>
  <si>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</si>
  <si>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</si>
  <si>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</si>
  <si>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</si>
  <si>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</si>
  <si>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</si>
  <si>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</si>
  <si>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</si>
  <si>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</si>
  <si>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</si>
  <si>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</si>
  <si>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</si>
  <si>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</si>
  <si>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</si>
  <si>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</si>
  <si>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</si>
  <si>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</si>
  <si>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</si>
  <si>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</si>
  <si>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</si>
  <si>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</si>
  <si>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</si>
  <si>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</si>
  <si>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</si>
  <si>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</si>
  <si>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</si>
  <si>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</si>
  <si>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</si>
  <si>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</si>
  <si>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</si>
  <si>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</si>
  <si>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</si>
  <si>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</si>
  <si>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</si>
  <si>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</si>
  <si>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</si>
  <si>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</si>
  <si>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</si>
  <si>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</si>
  <si>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</si>
  <si>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</si>
  <si>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</si>
  <si>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</si>
  <si>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</si>
  <si>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</si>
  <si>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</si>
  <si>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</si>
  <si>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</si>
  <si>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</si>
  <si>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</si>
  <si>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</si>
  <si>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</si>
  <si>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</si>
  <si>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</si>
  <si>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</si>
  <si>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</si>
  <si>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</si>
  <si>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</si>
  <si>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</si>
  <si>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</si>
  <si>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</si>
  <si>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</si>
  <si>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</si>
  <si>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</si>
  <si>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</si>
  <si>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</si>
  <si>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</si>
  <si>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</si>
  <si>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</si>
  <si>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</si>
  <si>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</si>
  <si>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</si>
  <si>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</si>
  <si>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</si>
  <si>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</si>
  <si>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</si>
  <si>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</si>
  <si>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</si>
  <si>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</si>
  <si>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</si>
  <si>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</si>
  <si>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</si>
  <si>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</si>
  <si>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</si>
  <si>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</si>
  <si>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</si>
  <si>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</si>
  <si>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</si>
  <si>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</si>
  <si>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</si>
  <si>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</si>
  <si>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</si>
  <si>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</si>
  <si>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</si>
  <si>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</si>
  <si>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</si>
  <si>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</si>
  <si>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</si>
  <si>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</si>
  <si>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</si>
  <si>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</si>
  <si>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</si>
  <si>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</si>
  <si>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</si>
  <si>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</si>
  <si>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</si>
  <si>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</si>
  <si>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</si>
  <si>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</si>
  <si>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</si>
  <si>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</si>
  <si>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</si>
  <si>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</si>
  <si>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</si>
  <si>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</si>
  <si>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</si>
  <si>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</si>
  <si>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</si>
  <si>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</si>
  <si>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</si>
  <si>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</si>
  <si>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</si>
  <si>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</si>
  <si>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</si>
  <si>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</si>
  <si>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</si>
  <si>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</si>
  <si>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</si>
  <si>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</si>
  <si>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</si>
  <si>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</si>
  <si>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</si>
  <si>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</si>
  <si>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</si>
  <si>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</si>
  <si>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</si>
  <si>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</si>
  <si>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</si>
  <si>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</si>
  <si>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</si>
  <si>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</si>
  <si>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</si>
  <si>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</si>
  <si>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</si>
  <si>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</si>
  <si>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</si>
  <si>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</si>
  <si>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</si>
  <si>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</si>
  <si>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</si>
  <si>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</si>
  <si>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</si>
  <si>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</si>
  <si>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</si>
  <si>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</si>
  <si>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</si>
  <si>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</si>
  <si>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</si>
  <si>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</si>
  <si>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</si>
  <si>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</si>
  <si>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</si>
  <si>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</si>
  <si>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</si>
  <si>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</si>
  <si>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</si>
  <si>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</si>
  <si>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</si>
  <si>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</si>
  <si>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</si>
  <si>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</si>
  <si>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</si>
  <si>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</si>
  <si>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</si>
  <si>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</si>
  <si>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</si>
  <si>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</si>
  <si>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</si>
  <si>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</si>
  <si>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</si>
  <si>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</si>
  <si>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</si>
  <si>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</si>
  <si>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</si>
  <si>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</si>
  <si>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</si>
  <si>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</si>
  <si>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</si>
  <si>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</si>
  <si>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</si>
  <si>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</si>
  <si>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</si>
  <si>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</si>
  <si>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</si>
  <si>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</si>
  <si>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</si>
  <si>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</si>
  <si>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</si>
  <si>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</si>
  <si>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</si>
  <si>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</si>
  <si>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</si>
  <si>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</si>
  <si>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</si>
  <si>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</si>
  <si>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</si>
  <si>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</si>
  <si>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</si>
  <si>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</si>
  <si>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</si>
  <si>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</si>
  <si>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</si>
  <si>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</si>
  <si>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</si>
  <si>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</si>
  <si>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</si>
  <si>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</si>
  <si>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</si>
  <si>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</si>
  <si>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</si>
  <si>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</si>
  <si>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</si>
  <si>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</si>
  <si>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</si>
  <si>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</si>
  <si>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</si>
  <si>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</si>
  <si>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</si>
  <si>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</si>
  <si>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</si>
  <si>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</si>
  <si>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</si>
  <si>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</si>
  <si>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</si>
  <si>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</si>
  <si>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</si>
  <si>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</si>
  <si>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</si>
  <si>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</si>
  <si>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</si>
  <si>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</si>
  <si>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</si>
  <si>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</si>
  <si>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</si>
  <si>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</si>
  <si>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</si>
  <si>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</si>
  <si>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</si>
  <si>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</si>
  <si>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</si>
  <si>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</si>
  <si>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</si>
  <si>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</si>
  <si>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</si>
  <si>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</si>
  <si>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</si>
  <si>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</si>
  <si>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</si>
  <si>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</si>
  <si>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</si>
  <si>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</si>
  <si>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</si>
  <si>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</si>
  <si>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t>
  </si>
  <si>
    <t>情報収集衛星の研究・開発</t>
    <phoneticPr fontId="6"/>
  </si>
  <si>
    <t>内閣衛星情報センター</t>
    <phoneticPr fontId="6"/>
  </si>
  <si>
    <t>内閣情報調査室</t>
    <rPh sb="0" eb="2">
      <t>ナイカク</t>
    </rPh>
    <rPh sb="2" eb="4">
      <t>ジョウホウ</t>
    </rPh>
    <rPh sb="4" eb="7">
      <t>チョウサシツ</t>
    </rPh>
    <phoneticPr fontId="6"/>
  </si>
  <si>
    <t>官房</t>
  </si>
  <si>
    <t>­</t>
    <phoneticPr fontId="6"/>
  </si>
  <si>
    <t>・宇宙基本計画
・宇宙基本計画工程表</t>
    <phoneticPr fontId="6"/>
  </si>
  <si>
    <t>　政府は、外交・防衛等の安全保障及び大規模災害等への対応等の危機管理のために必要な情報の収集を主な目的とした情報収集衛星の導入について、平成10年12月に閣議決定を行った。この閣議決定において、平成14年度を目途に情報収集衛星を導入することが決まり、その後も、情報収集衛星の開発等を継続的に行い、政府の情報収集機能の強化を図ることとしている。</t>
    <phoneticPr fontId="6"/>
  </si>
  <si>
    <t>-</t>
    <phoneticPr fontId="6"/>
  </si>
  <si>
    <t>情報収集衛星システム開発等委託費</t>
    <rPh sb="0" eb="2">
      <t>ジョウホウ</t>
    </rPh>
    <rPh sb="2" eb="4">
      <t>シュウシュウ</t>
    </rPh>
    <rPh sb="4" eb="6">
      <t>エイセイ</t>
    </rPh>
    <rPh sb="10" eb="12">
      <t>カイハツ</t>
    </rPh>
    <rPh sb="12" eb="13">
      <t>トウ</t>
    </rPh>
    <rPh sb="13" eb="16">
      <t>イタクヒ</t>
    </rPh>
    <phoneticPr fontId="6"/>
  </si>
  <si>
    <t>情報収集衛星の研究・開発等を計画どおり行い、４機体制を確実なものとするとともに、時間軸多様化衛星及びデータ中継衛星を加えた機数増を着実に実施し、１０機体制の確立を図る。</t>
    <phoneticPr fontId="6"/>
  </si>
  <si>
    <t>機</t>
    <rPh sb="0" eb="1">
      <t>キ</t>
    </rPh>
    <phoneticPr fontId="6"/>
  </si>
  <si>
    <t>宇宙基本計画、宇宙基本計画工程表</t>
    <phoneticPr fontId="6"/>
  </si>
  <si>
    <t>情報収集衛星等の開発・打上げ等を総合的に実施する上で必要な経費であるため、単位当たりコストの算出は困難。　　　　　　　　　　　　　　</t>
    <phoneticPr fontId="6"/>
  </si>
  <si>
    <t>情報収集衛星は、外交・防衛等の安全保障及び大規模災害等への対応等の危機管理に必要な情報の収集を主たる目的としており、国民や社会のニーズを的確に反映している。なお、大規模災害等については、事案ごとに総合的に判断し、必要に応じて情報の活用・開示を行っている。</t>
    <phoneticPr fontId="6"/>
  </si>
  <si>
    <t>情報収集衛星は、外交・防衛等の安全保障及び大規模災害等への対応等の危機管理に必要な情報の収集を主たる目的としており、国が実施すべき事業である。</t>
    <phoneticPr fontId="6"/>
  </si>
  <si>
    <t>情報収集衛星は、外交・防衛等の安全保障及び大規模災害等への対応等の危機管理に必要な情報の収集を主たる目的としており、優先度の高い事業である。</t>
    <phoneticPr fontId="6"/>
  </si>
  <si>
    <t>随意契約について、宇宙開発の特殊性及び安全保障上の観点から一定の者との随意契約とせざるを得ないが、その場合においても、見積書等の精査を行うなど契約内容を厳正に審査した上で契約を締結し、経費の効率化に努めているところである。</t>
    <phoneticPr fontId="6"/>
  </si>
  <si>
    <t>‐</t>
  </si>
  <si>
    <t>－</t>
    <phoneticPr fontId="6"/>
  </si>
  <si>
    <t>中間段階での支出は必要最低限のものに限定されており、合理的である。</t>
    <phoneticPr fontId="6"/>
  </si>
  <si>
    <t>情報収集衛星の研究・開発に必要な経費に限定している。</t>
    <phoneticPr fontId="6"/>
  </si>
  <si>
    <t>情報収集衛星の研究・開発は５年から７年程度の期間が必要であり、研究・開発期間の途中で当初想定していなかった技術課題等が発生する場合がある。それらの技術的課題等の原因を究明し、その結果を反映するために、当初の研究・開発計画を変更せざるを得ない。この計画変更に伴う繰越は、情報収集衛星の確実な打上げ及び運用を行うためにやむを得ないものである。</t>
    <phoneticPr fontId="6"/>
  </si>
  <si>
    <t>設計の共通化、既存技術の活用並びに部品・専用治工具の共通化によりコストの削減に努める等、効率化を図っている。</t>
    <phoneticPr fontId="6"/>
  </si>
  <si>
    <t>政府の情報収集手段として着実に成果を挙げているほか、必要に応じて大規模災害等の際に情報の活用・開示を行っていることから、成果物は十分に活用されている。</t>
    <phoneticPr fontId="6"/>
  </si>
  <si>
    <t>情報収集衛星の開発等に当たっては、設計の共通化、既存技術の活用並びに部品・専用治工具の共通化によりコストの削減に努める等、効率化を図っている。
情報収集衛星は、外交・防衛等の安全保障及び大規模災害等への対応等の危機管理に必要な情報収集のために効果的かつ効率的に活用されており、政府の情報収集手段として成果を挙げている。政府の情報収集を一層強化するために、引き続き適切な効率化に努めながら、情報収集衛星の研究・開発を行う必要がある。</t>
    <phoneticPr fontId="6"/>
  </si>
  <si>
    <t>００２６</t>
    <phoneticPr fontId="6"/>
  </si>
  <si>
    <t>００１６</t>
    <phoneticPr fontId="6"/>
  </si>
  <si>
    <t>００１７</t>
    <phoneticPr fontId="6"/>
  </si>
  <si>
    <t>００１５</t>
    <phoneticPr fontId="6"/>
  </si>
  <si>
    <t>機</t>
    <rPh sb="0" eb="1">
      <t>キ</t>
    </rPh>
    <phoneticPr fontId="6"/>
  </si>
  <si>
    <t>着実に情報収集衛星を打ち上げるとともに、運用等に必要な地上システムを開発</t>
    <phoneticPr fontId="6"/>
  </si>
  <si>
    <t>宇宙基本計画及び宇宙基本計画工程表に基づき、光学・レーダ衛星４機（基幹衛星）に時間軸多様化衛星及びデータ中継衛星を加えた機数増を着実に実施し、10機体制の確立により即時性・即応性の向上を図る。具体的には、光学8号機、レーダ7号機、時間軸多様化衛星等の開発及び地上システムの整備等を行う。</t>
    <rPh sb="115" eb="117">
      <t>ジカン</t>
    </rPh>
    <rPh sb="117" eb="118">
      <t>ジク</t>
    </rPh>
    <rPh sb="121" eb="123">
      <t>エイセイ</t>
    </rPh>
    <phoneticPr fontId="6"/>
  </si>
  <si>
    <t>情報収集衛星の機数</t>
    <rPh sb="0" eb="2">
      <t>ジョウホウ</t>
    </rPh>
    <rPh sb="2" eb="4">
      <t>シュウシュウ</t>
    </rPh>
    <rPh sb="4" eb="6">
      <t>エイセイ</t>
    </rPh>
    <phoneticPr fontId="6"/>
  </si>
  <si>
    <t>外交・防衛等の安全保障及び大規模災害等への対応等の危機管理のために必要な情報を収集し、政府の情報収集機能の強化を図るため、情報収集衛星の開発等を着実に実施する。</t>
    <rPh sb="56" eb="57">
      <t>ハカ</t>
    </rPh>
    <rPh sb="68" eb="70">
      <t>カイハツ</t>
    </rPh>
    <rPh sb="70" eb="71">
      <t>トウ</t>
    </rPh>
    <rPh sb="72" eb="74">
      <t>チャクジツ</t>
    </rPh>
    <rPh sb="75" eb="77">
      <t>ジッシ</t>
    </rPh>
    <phoneticPr fontId="6"/>
  </si>
  <si>
    <t>実施要領に基づく制度調査及び額の確定調査を継続するとともに、新たに開発に着手する衛星調達のための企画競争においては、衛星の技術的難易度等を勘案し、より価格面の要素に重点を置いた選定基準とした上で、原則として確定契約によるなど、効率的な情報収集衛星の研究・開発を継続的に取り組む。
また、令和３年度行政事業レビューの所見を踏まえ、事業の実効性を考慮しつつ、競争性の確保に留意した予算の効果的・効率的な執行に努めるとともに、事業の性質や特殊性を勘案した調達方法の検討を行い、随意契約の合理性・妥当性を確保していく。</t>
    <rPh sb="157" eb="159">
      <t>ショケン</t>
    </rPh>
    <rPh sb="160" eb="161">
      <t>フ</t>
    </rPh>
    <rPh sb="164" eb="166">
      <t>ジギョウ</t>
    </rPh>
    <rPh sb="167" eb="170">
      <t>ジッコウセイ</t>
    </rPh>
    <rPh sb="171" eb="173">
      <t>コウリョ</t>
    </rPh>
    <rPh sb="177" eb="180">
      <t>キョウソウセイ</t>
    </rPh>
    <rPh sb="181" eb="183">
      <t>カクホ</t>
    </rPh>
    <rPh sb="184" eb="186">
      <t>リュウイ</t>
    </rPh>
    <rPh sb="188" eb="190">
      <t>ヨサン</t>
    </rPh>
    <rPh sb="191" eb="194">
      <t>コウカテキ</t>
    </rPh>
    <rPh sb="195" eb="198">
      <t>コウリツテキ</t>
    </rPh>
    <rPh sb="199" eb="201">
      <t>シッコウ</t>
    </rPh>
    <rPh sb="202" eb="203">
      <t>ツト</t>
    </rPh>
    <rPh sb="210" eb="212">
      <t>ジギョウ</t>
    </rPh>
    <rPh sb="213" eb="215">
      <t>セイシツ</t>
    </rPh>
    <rPh sb="216" eb="219">
      <t>トクシュセイ</t>
    </rPh>
    <rPh sb="220" eb="222">
      <t>カンアン</t>
    </rPh>
    <rPh sb="224" eb="226">
      <t>チョウタツ</t>
    </rPh>
    <rPh sb="226" eb="228">
      <t>ホウホウ</t>
    </rPh>
    <rPh sb="229" eb="231">
      <t>ケントウ</t>
    </rPh>
    <rPh sb="232" eb="233">
      <t>オコナ</t>
    </rPh>
    <rPh sb="235" eb="237">
      <t>ズイイ</t>
    </rPh>
    <rPh sb="237" eb="239">
      <t>ケイヤク</t>
    </rPh>
    <rPh sb="240" eb="243">
      <t>ゴウリセイ</t>
    </rPh>
    <rPh sb="244" eb="247">
      <t>ダトウセイ</t>
    </rPh>
    <rPh sb="248" eb="250">
      <t>カクホ</t>
    </rPh>
    <phoneticPr fontId="6"/>
  </si>
  <si>
    <t>情報収集衛星の４機体制を確実なものとしており、１０機体制の確立に向け、計画的に情報収集衛星の開発等を推進し、政府の情報収集機能の強化として着実に成果をあげている。</t>
    <rPh sb="32" eb="33">
      <t>ム</t>
    </rPh>
    <phoneticPr fontId="6"/>
  </si>
  <si>
    <t>情報収集衛星の４機体制を確実なものとしており、１０機体制の確立に向け、計画的に情報収集衛星の開発等を推進し、政府の情報収集機能の強化として着実に成果をあげている。</t>
    <phoneticPr fontId="6"/>
  </si>
  <si>
    <t>委託費</t>
  </si>
  <si>
    <t>情報収集衛星の研究・開発（民間会社等１５社）</t>
  </si>
  <si>
    <t>人件費</t>
  </si>
  <si>
    <t>研究開発技術者の人件費</t>
  </si>
  <si>
    <t>業務費</t>
  </si>
  <si>
    <t>情報収集衛星の研究・開発</t>
  </si>
  <si>
    <t>情報収集衛星の研究・開発（民間会社３社）</t>
  </si>
  <si>
    <t>役務</t>
  </si>
  <si>
    <t>情報収集衛星に係るロケット打上げ輸送サービス</t>
  </si>
  <si>
    <t>情報収集衛星に係る地上システムの開発</t>
  </si>
  <si>
    <t>情報収集衛星に係る地上システムの開発支援等</t>
  </si>
  <si>
    <t>情報収集衛星に係る地上システムの開発支援等（一般財団法人等６社）</t>
  </si>
  <si>
    <t>役務</t>
    <rPh sb="0" eb="2">
      <t>エキム</t>
    </rPh>
    <phoneticPr fontId="6"/>
  </si>
  <si>
    <t>情報収集衛星に関する研究・開発</t>
    <rPh sb="0" eb="2">
      <t>ジョウホウ</t>
    </rPh>
    <rPh sb="2" eb="4">
      <t>シュウシュウ</t>
    </rPh>
    <rPh sb="4" eb="6">
      <t>エイセイ</t>
    </rPh>
    <rPh sb="7" eb="8">
      <t>カン</t>
    </rPh>
    <rPh sb="10" eb="12">
      <t>ケンキュウ</t>
    </rPh>
    <rPh sb="13" eb="15">
      <t>カイハツ</t>
    </rPh>
    <phoneticPr fontId="6"/>
  </si>
  <si>
    <t>情報収集衛星に係る地上システムの開発</t>
    <phoneticPr fontId="6"/>
  </si>
  <si>
    <t>委託費</t>
    <phoneticPr fontId="6"/>
  </si>
  <si>
    <t>情報収集衛星に関する研究・開発(民間会社１社）</t>
    <phoneticPr fontId="6"/>
  </si>
  <si>
    <t>委託費</t>
    <rPh sb="0" eb="2">
      <t>イタク</t>
    </rPh>
    <rPh sb="2" eb="3">
      <t>ヒ</t>
    </rPh>
    <phoneticPr fontId="6"/>
  </si>
  <si>
    <t>情報収集衛星に係る地上システムの開発（民間会社２社）</t>
    <rPh sb="19" eb="21">
      <t>ミンカン</t>
    </rPh>
    <rPh sb="21" eb="23">
      <t>カイシャ</t>
    </rPh>
    <rPh sb="24" eb="25">
      <t>シャ</t>
    </rPh>
    <phoneticPr fontId="6"/>
  </si>
  <si>
    <t>☑</t>
  </si>
  <si>
    <t>随意契約
（その他）</t>
  </si>
  <si>
    <t>-</t>
  </si>
  <si>
    <t>会計法第２９条の３第５項、予決令第９９条第１号</t>
  </si>
  <si>
    <t>随意契約
（企画競争）</t>
  </si>
  <si>
    <t>情報収集衛星に係る地上システムの開発支援</t>
  </si>
  <si>
    <t>落札率については、予定価格が類推される恐れがあることから非公表としている</t>
  </si>
  <si>
    <t>情報収集衛星に係る地上システムに関する調査研究</t>
  </si>
  <si>
    <t>情報収集衛星に係るモニタリング調査等</t>
  </si>
  <si>
    <t>一般競争契約
（総合評価）</t>
  </si>
  <si>
    <t>情報収集衛星に係る地上システムの整備支援</t>
  </si>
  <si>
    <t>随意契約
（公募）</t>
  </si>
  <si>
    <t>情報収集衛星に関する調査研究</t>
  </si>
  <si>
    <t>AirbusDefence＆SpaceGmBH</t>
  </si>
  <si>
    <t>有</t>
  </si>
  <si>
    <t>情報収集衛星に係る地上システムの開発（民間会社１０社）</t>
    <phoneticPr fontId="6"/>
  </si>
  <si>
    <t>情報収集衛星に係る地上システムの開発支援等（民間会社1社）</t>
    <phoneticPr fontId="6"/>
  </si>
  <si>
    <t>落札率については、予定価格が類推される恐れがあることから非公表としている</t>
    <phoneticPr fontId="6"/>
  </si>
  <si>
    <t>随意契約
（企画競争）</t>
    <rPh sb="6" eb="8">
      <t>キカク</t>
    </rPh>
    <rPh sb="8" eb="10">
      <t>キョウソウ</t>
    </rPh>
    <phoneticPr fontId="6"/>
  </si>
  <si>
    <t>S</t>
    <phoneticPr fontId="6"/>
  </si>
  <si>
    <t>情報収集衛星の研究・開発（民間会社２社）</t>
    <rPh sb="15" eb="17">
      <t>カイシャ</t>
    </rPh>
    <phoneticPr fontId="6"/>
  </si>
  <si>
    <t>情報収集衛星の打上げ数</t>
    <rPh sb="0" eb="2">
      <t>ジョウホウ</t>
    </rPh>
    <rPh sb="2" eb="4">
      <t>シュウシュウ</t>
    </rPh>
    <rPh sb="4" eb="6">
      <t>エイセイ</t>
    </rPh>
    <rPh sb="7" eb="9">
      <t>ウチア</t>
    </rPh>
    <rPh sb="10" eb="11">
      <t>スウ</t>
    </rPh>
    <phoneticPr fontId="6"/>
  </si>
  <si>
    <t>-</t>
    <phoneticPr fontId="6"/>
  </si>
  <si>
    <t>情報収集衛星に係る地上システムの整備支援</t>
    <rPh sb="16" eb="18">
      <t>セイビ</t>
    </rPh>
    <phoneticPr fontId="6"/>
  </si>
  <si>
    <t>点検対象外</t>
    <rPh sb="0" eb="2">
      <t>テンケン</t>
    </rPh>
    <rPh sb="2" eb="4">
      <t>タイショウ</t>
    </rPh>
    <rPh sb="4" eb="5">
      <t>ガイ</t>
    </rPh>
    <phoneticPr fontId="6"/>
  </si>
  <si>
    <t>引き続き、効果的･効率的な事業の実施に努めることとし、効率的に執行した実績を概算要求に反映させること。</t>
    <phoneticPr fontId="6"/>
  </si>
  <si>
    <t>所見を踏まえ、事業の実効性を考慮しつつ、引き続き予算の効果的・効率的な執行に努める。</t>
    <rPh sb="0" eb="2">
      <t>ショケン</t>
    </rPh>
    <rPh sb="3" eb="4">
      <t>フ</t>
    </rPh>
    <rPh sb="7" eb="9">
      <t>ジギョウ</t>
    </rPh>
    <rPh sb="10" eb="13">
      <t>ジッコウセイ</t>
    </rPh>
    <rPh sb="14" eb="16">
      <t>コウリョ</t>
    </rPh>
    <rPh sb="20" eb="21">
      <t>ヒ</t>
    </rPh>
    <rPh sb="22" eb="23">
      <t>ツヅ</t>
    </rPh>
    <rPh sb="24" eb="26">
      <t>ヨサン</t>
    </rPh>
    <rPh sb="27" eb="30">
      <t>コウカテキ</t>
    </rPh>
    <rPh sb="31" eb="34">
      <t>コウリツテキ</t>
    </rPh>
    <rPh sb="35" eb="37">
      <t>シッコウ</t>
    </rPh>
    <rPh sb="38" eb="39">
      <t>ツト</t>
    </rPh>
    <phoneticPr fontId="6"/>
  </si>
  <si>
    <t>管理部付調査官
三野　元靖</t>
    <rPh sb="8" eb="10">
      <t>ミノ</t>
    </rPh>
    <rPh sb="11" eb="13">
      <t>モトヤス</t>
    </rPh>
    <phoneticPr fontId="6"/>
  </si>
  <si>
    <t>国立研究開発法人情報通信研究機構　</t>
    <phoneticPr fontId="6"/>
  </si>
  <si>
    <t>三菱重工業株式会社</t>
    <rPh sb="5" eb="9">
      <t>カブシキガイシャ</t>
    </rPh>
    <phoneticPr fontId="6"/>
  </si>
  <si>
    <t>日本電気株式会社</t>
    <rPh sb="4" eb="8">
      <t>カブシキガイシャ</t>
    </rPh>
    <phoneticPr fontId="6"/>
  </si>
  <si>
    <t>株式会社三菱総合研究所</t>
    <rPh sb="0" eb="4">
      <t>カブシキガイシャ</t>
    </rPh>
    <phoneticPr fontId="6"/>
  </si>
  <si>
    <t>株式会社パスコ</t>
    <rPh sb="0" eb="4">
      <t>カブシキガイシャ</t>
    </rPh>
    <phoneticPr fontId="6"/>
  </si>
  <si>
    <t>株式会社日立製作所</t>
    <rPh sb="0" eb="4">
      <t>カブシキガイシャ</t>
    </rPh>
    <phoneticPr fontId="6"/>
  </si>
  <si>
    <t>スカパーＪＳＡＴ株式会社</t>
    <rPh sb="8" eb="12">
      <t>カブシキガイシャ</t>
    </rPh>
    <phoneticPr fontId="6"/>
  </si>
  <si>
    <t>C.三菱重工業株式会社</t>
    <rPh sb="7" eb="11">
      <t>カブシキガイシャ</t>
    </rPh>
    <phoneticPr fontId="6"/>
  </si>
  <si>
    <t>D.日本電気株式会社</t>
    <rPh sb="6" eb="10">
      <t>カブシキガイシャ</t>
    </rPh>
    <phoneticPr fontId="6"/>
  </si>
  <si>
    <t>E.株式会社三菱総合研究所</t>
    <rPh sb="2" eb="6">
      <t>カブシキガイシャ</t>
    </rPh>
    <phoneticPr fontId="6"/>
  </si>
  <si>
    <t>Ｆ.株式会社パスコ</t>
    <rPh sb="2" eb="6">
      <t>カブシキガイシャ</t>
    </rPh>
    <phoneticPr fontId="6"/>
  </si>
  <si>
    <t>G.スカパーＪＳＡＴ株式会社</t>
    <rPh sb="10" eb="12">
      <t>カブシキ</t>
    </rPh>
    <rPh sb="12" eb="14">
      <t>カイシャ</t>
    </rPh>
    <phoneticPr fontId="6"/>
  </si>
  <si>
    <t>Ｈ.株式会社日立製作所</t>
    <rPh sb="2" eb="6">
      <t>カブシキガイシャ</t>
    </rPh>
    <phoneticPr fontId="6"/>
  </si>
  <si>
    <t>I.三菱電機株式会社</t>
    <rPh sb="6" eb="10">
      <t>カブシキガイシャ</t>
    </rPh>
    <phoneticPr fontId="6"/>
  </si>
  <si>
    <t>J.株式会社エイ・イー・エス</t>
    <rPh sb="2" eb="6">
      <t>カブシキガイシャ</t>
    </rPh>
    <phoneticPr fontId="6"/>
  </si>
  <si>
    <t>K.ジャパンメンテナンスアンドオペレーションサービス株式会社</t>
    <rPh sb="26" eb="30">
      <t>カブシキガイシャ</t>
    </rPh>
    <phoneticPr fontId="6"/>
  </si>
  <si>
    <t>三菱電機株式会社</t>
    <rPh sb="4" eb="8">
      <t>カブシキガイシャ</t>
    </rPh>
    <phoneticPr fontId="6"/>
  </si>
  <si>
    <t>株式会社エイ・イー・エス　</t>
    <rPh sb="0" eb="4">
      <t>カブシキガイシャ</t>
    </rPh>
    <phoneticPr fontId="6"/>
  </si>
  <si>
    <t>ジャパンメンテナンスアンドオペレーションサービス株式会社</t>
    <rPh sb="24" eb="28">
      <t>カブシキガイシャ</t>
    </rPh>
    <phoneticPr fontId="6"/>
  </si>
  <si>
    <t>ＨＩＲＥＣ株式会社</t>
    <rPh sb="5" eb="9">
      <t>カブシキガイシャ</t>
    </rPh>
    <phoneticPr fontId="6"/>
  </si>
  <si>
    <t>スカパーＪSAＴ株式会社</t>
    <rPh sb="8" eb="12">
      <t>カブシキガイシャ</t>
    </rPh>
    <phoneticPr fontId="6"/>
  </si>
  <si>
    <t>宇宙技術開発株式会社</t>
    <rPh sb="6" eb="10">
      <t>カブシキガイシャ</t>
    </rPh>
    <phoneticPr fontId="6"/>
  </si>
  <si>
    <t>株式会社ニコン</t>
    <rPh sb="0" eb="4">
      <t>カブシキガイシャ</t>
    </rPh>
    <phoneticPr fontId="6"/>
  </si>
  <si>
    <t>三菱プレシジョン株式会社</t>
    <rPh sb="8" eb="12">
      <t>カブシキガイシャ</t>
    </rPh>
    <phoneticPr fontId="6"/>
  </si>
  <si>
    <t>一般財団法人リモート・センシング技術センター</t>
    <rPh sb="0" eb="2">
      <t>イッパン</t>
    </rPh>
    <rPh sb="2" eb="6">
      <t>ザイダンホウジン</t>
    </rPh>
    <phoneticPr fontId="6"/>
  </si>
  <si>
    <t>富士通株式会社</t>
    <rPh sb="3" eb="7">
      <t>カブシキガイシャ</t>
    </rPh>
    <phoneticPr fontId="6"/>
  </si>
  <si>
    <t>日本電気航空宇宙システム株式会社</t>
    <rPh sb="12" eb="16">
      <t>カブシキガイシャ</t>
    </rPh>
    <phoneticPr fontId="6"/>
  </si>
  <si>
    <t>アイコムシステック株式会社</t>
    <rPh sb="9" eb="13">
      <t>カブシキガイシャ</t>
    </rPh>
    <phoneticPr fontId="6"/>
  </si>
  <si>
    <t>ＮＥＣネクサソリューションズ株式会社</t>
    <rPh sb="14" eb="18">
      <t>カブシキガイシャ</t>
    </rPh>
    <phoneticPr fontId="6"/>
  </si>
  <si>
    <t>ＮＥＣソリューションイノベータ株式会社</t>
    <rPh sb="15" eb="17">
      <t>カブシキ</t>
    </rPh>
    <rPh sb="17" eb="19">
      <t>ガイシャ</t>
    </rPh>
    <phoneticPr fontId="6"/>
  </si>
  <si>
    <t>ＴＩＳソリューションリンク株式会社</t>
    <rPh sb="13" eb="17">
      <t>カブシキガイシャ</t>
    </rPh>
    <phoneticPr fontId="6"/>
  </si>
  <si>
    <t>株式会社CIJネクスト</t>
    <rPh sb="0" eb="4">
      <t>カブシキガイシャ</t>
    </rPh>
    <phoneticPr fontId="6"/>
  </si>
  <si>
    <t>ＮＥＣネッツエスアイ株式会社</t>
    <rPh sb="10" eb="14">
      <t>カブシキガイシャ</t>
    </rPh>
    <phoneticPr fontId="6"/>
  </si>
  <si>
    <t>ＮＣＳ＆Ａ株式会社</t>
    <rPh sb="5" eb="9">
      <t>カブシキガイシャ</t>
    </rPh>
    <phoneticPr fontId="6"/>
  </si>
  <si>
    <t>NECフィールディング株式会社</t>
    <rPh sb="11" eb="15">
      <t>カブシキガイシャ</t>
    </rPh>
    <phoneticPr fontId="6"/>
  </si>
  <si>
    <t>株式会社ＡＬＢＥＲＴ</t>
    <rPh sb="0" eb="4">
      <t>カブシキガイシャ</t>
    </rPh>
    <phoneticPr fontId="6"/>
  </si>
  <si>
    <t>株式会社Ｒｉｄｇｅ－ｉ</t>
    <rPh sb="0" eb="4">
      <t>カブシキガイシャ</t>
    </rPh>
    <phoneticPr fontId="6"/>
  </si>
  <si>
    <t>株式会社セラク</t>
    <rPh sb="0" eb="4">
      <t>カブシキガイシャ</t>
    </rPh>
    <phoneticPr fontId="6"/>
  </si>
  <si>
    <t>株式会社日立アドバンストシステムズ</t>
    <rPh sb="0" eb="4">
      <t>カブシキガイシャ</t>
    </rPh>
    <phoneticPr fontId="6"/>
  </si>
  <si>
    <t>日本プロセス株式会社</t>
    <rPh sb="6" eb="10">
      <t>カブシキガイシャ</t>
    </rPh>
    <phoneticPr fontId="6"/>
  </si>
  <si>
    <t>Ｈａｒｒｉｓ　Ｇｅｏｓｐａｔｉａｌ株式会社</t>
    <rPh sb="17" eb="21">
      <t>カブシキガイシャ</t>
    </rPh>
    <phoneticPr fontId="6"/>
  </si>
  <si>
    <t>スカイマップ株式会社</t>
    <rPh sb="6" eb="10">
      <t>カブシキガイシャ</t>
    </rPh>
    <phoneticPr fontId="6"/>
  </si>
  <si>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6"/>
  </si>
  <si>
    <t>B.国立研究開発法人情報通信研究機構</t>
    <rPh sb="2" eb="4">
      <t>コクリツ</t>
    </rPh>
    <rPh sb="4" eb="6">
      <t>ケンキュウ</t>
    </rPh>
    <rPh sb="6" eb="8">
      <t>カイハツ</t>
    </rPh>
    <rPh sb="8" eb="10">
      <t>ホウジン</t>
    </rPh>
    <phoneticPr fontId="6"/>
  </si>
  <si>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6"/>
  </si>
  <si>
    <t>「重要政策推進枠」　23,643
「基幹衛星」４機に、「時間軸多様化衛星」４機及び「データ中継衛星」２機を加えた合計１０機の整備を目標とした衛星開発を実施することによる増加。</t>
    <rPh sb="1" eb="3">
      <t>ジュウヨウ</t>
    </rPh>
    <rPh sb="3" eb="5">
      <t>セイサク</t>
    </rPh>
    <rPh sb="5" eb="7">
      <t>スイシン</t>
    </rPh>
    <rPh sb="7" eb="8">
      <t>ワク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</si>
</sst>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xf numFmtId="0" fontId="1" fillId="0" borderId="0">
      <alignment vertical="center"/>
    </xf>
    <xf numFmtId="38" fontId="1" fillId="0" borderId="0" applyFont="0" applyFill="0" applyBorder="0" applyAlignment="0" applyProtection="0">
      <alignment vertical="center"/>
    </xf>
  </cellStyleXfs>
  <cellXfs count="7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7"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0" xfId="0" applyFont="1" applyFill="1" applyBorder="1" applyAlignment="1">
      <alignment horizontal="center" vertical="center"/>
    </xf>
    <xf numFmtId="0" fontId="4" fillId="5" borderId="92"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9"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7"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4" xfId="0" applyFont="1" applyFill="1" applyBorder="1">
      <alignment vertical="center"/>
    </xf>
    <xf numFmtId="0" fontId="6" fillId="3" borderId="24"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6" fillId="3" borderId="9"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3" fillId="0" borderId="32"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0" fontId="12" fillId="0" borderId="67" xfId="1" applyFont="1" applyFill="1" applyBorder="1" applyAlignment="1" applyProtection="1">
      <alignment vertical="top"/>
    </xf>
    <xf numFmtId="0" fontId="12" fillId="0" borderId="39" xfId="1" applyFont="1" applyFill="1" applyBorder="1" applyAlignment="1" applyProtection="1">
      <alignment vertical="top"/>
      <protection locked="0"/>
    </xf>
    <xf numFmtId="0" fontId="12" fillId="0" borderId="56" xfId="1" applyFont="1" applyFill="1" applyBorder="1" applyAlignment="1" applyProtection="1">
      <alignment vertical="top"/>
      <protection locked="0"/>
    </xf>
    <xf numFmtId="0" fontId="12" fillId="0" borderId="60" xfId="1" applyFont="1" applyFill="1" applyBorder="1" applyAlignment="1" applyProtection="1">
      <alignment vertical="top"/>
      <protection locked="0"/>
    </xf>
    <xf numFmtId="0" fontId="12" fillId="0" borderId="15" xfId="1" applyFont="1" applyFill="1" applyBorder="1" applyAlignment="1" applyProtection="1">
      <alignment vertical="top"/>
      <protection locked="0"/>
    </xf>
    <xf numFmtId="0" fontId="12" fillId="0" borderId="29" xfId="1" applyFont="1" applyFill="1" applyBorder="1" applyAlignment="1" applyProtection="1">
      <alignment vertical="top"/>
      <protection locked="0"/>
    </xf>
    <xf numFmtId="49" fontId="21"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0" fillId="5"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23" fillId="0" borderId="22" xfId="0" applyFont="1" applyFill="1" applyBorder="1" applyAlignment="1" applyProtection="1">
      <alignment horizontal="center" vertical="center" wrapText="1"/>
      <protection locked="0"/>
    </xf>
    <xf numFmtId="179" fontId="23" fillId="0" borderId="23" xfId="0" applyNumberFormat="1" applyFont="1" applyFill="1" applyBorder="1" applyAlignment="1" applyProtection="1">
      <alignment horizontal="center" vertical="center" wrapText="1"/>
      <protection locked="0"/>
    </xf>
    <xf numFmtId="178" fontId="23" fillId="0" borderId="2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6"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82" fontId="0" fillId="0" borderId="9" xfId="0" applyNumberFormat="1" applyFont="1" applyFill="1" applyBorder="1" applyAlignment="1" applyProtection="1">
      <alignment horizontal="right" vertical="center" wrapText="1"/>
      <protection locked="0"/>
    </xf>
    <xf numFmtId="182" fontId="4" fillId="0" borderId="9" xfId="0" applyNumberFormat="1" applyFont="1" applyFill="1" applyBorder="1" applyAlignment="1" applyProtection="1">
      <alignment horizontal="righ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4" fillId="5" borderId="9" xfId="0" applyNumberFormat="1" applyFont="1" applyFill="1" applyBorder="1" applyAlignment="1" applyProtection="1">
      <alignment horizontal="center"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center"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49" fontId="4"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2" fontId="0" fillId="0" borderId="22"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5" borderId="9" xfId="0" applyNumberFormat="1" applyFont="1" applyFill="1" applyBorder="1" applyAlignment="1" applyProtection="1">
      <alignment horizontal="right" vertical="center" wrapText="1"/>
      <protection locked="0"/>
    </xf>
    <xf numFmtId="182" fontId="4" fillId="5" borderId="9" xfId="0" applyNumberFormat="1" applyFont="1" applyFill="1" applyBorder="1" applyAlignment="1" applyProtection="1">
      <alignment horizontal="right" vertical="center" wrapText="1"/>
      <protection locked="0"/>
    </xf>
    <xf numFmtId="0" fontId="14" fillId="6" borderId="69"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6" borderId="91" xfId="0" applyFont="1" applyFill="1" applyBorder="1" applyAlignment="1">
      <alignment horizontal="center" vertical="center" wrapText="1"/>
    </xf>
    <xf numFmtId="0" fontId="0" fillId="5" borderId="90" xfId="0" applyFont="1" applyFill="1" applyBorder="1" applyAlignment="1">
      <alignment horizontal="center" vertical="center"/>
    </xf>
    <xf numFmtId="0" fontId="0" fillId="5" borderId="70"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2"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2" fillId="0" borderId="6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protection locked="0"/>
    </xf>
    <xf numFmtId="0" fontId="4" fillId="0" borderId="87"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6" xfId="0" applyFont="1" applyBorder="1" applyAlignment="1">
      <alignment horizontal="center" vertical="center"/>
    </xf>
    <xf numFmtId="177" fontId="0" fillId="0" borderId="115" xfId="0" applyNumberFormat="1" applyFont="1" applyFill="1" applyBorder="1" applyAlignment="1" applyProtection="1">
      <alignment horizontal="right" vertical="center"/>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4" fillId="0" borderId="4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6"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0" fillId="0" borderId="60" xfId="0" applyFont="1" applyFill="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2" xfId="0" applyNumberFormat="1"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7"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9" fontId="23" fillId="0" borderId="131" xfId="0" applyNumberFormat="1" applyFont="1" applyFill="1" applyBorder="1" applyAlignment="1" applyProtection="1">
      <alignment horizontal="center" vertical="center" wrapText="1"/>
      <protection locked="0"/>
    </xf>
    <xf numFmtId="49" fontId="21" fillId="0" borderId="131" xfId="0" applyNumberFormat="1" applyFont="1" applyFill="1" applyBorder="1" applyAlignment="1" applyProtection="1">
      <alignment horizontal="center" vertical="center" wrapText="1"/>
      <protection locked="0"/>
    </xf>
    <xf numFmtId="49" fontId="21" fillId="0" borderId="102" xfId="0" applyNumberFormat="1" applyFont="1" applyFill="1" applyBorder="1" applyAlignment="1" applyProtection="1">
      <alignment horizontal="center" vertical="center" wrapText="1"/>
      <protection locked="0"/>
    </xf>
    <xf numFmtId="49" fontId="21" fillId="0" borderId="66" xfId="0" applyNumberFormat="1" applyFont="1" applyFill="1" applyBorder="1" applyAlignment="1" applyProtection="1">
      <alignment horizontal="center" vertical="center" wrapText="1"/>
      <protection locked="0"/>
    </xf>
    <xf numFmtId="49" fontId="21" fillId="0" borderId="88" xfId="0" applyNumberFormat="1" applyFont="1" applyFill="1" applyBorder="1" applyAlignment="1" applyProtection="1">
      <alignment horizontal="center" vertical="center" wrapText="1"/>
      <protection locked="0"/>
    </xf>
    <xf numFmtId="0" fontId="23" fillId="0" borderId="137" xfId="0" applyFont="1" applyFill="1" applyBorder="1" applyAlignment="1" applyProtection="1">
      <alignment horizontal="center" vertical="center" wrapText="1"/>
      <protection locked="0"/>
    </xf>
    <xf numFmtId="49" fontId="21" fillId="0" borderId="137"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101" xfId="0" applyNumberFormat="1" applyFont="1" applyFill="1" applyBorder="1" applyAlignment="1" applyProtection="1">
      <alignment horizontal="center" vertical="center" wrapText="1"/>
      <protection locked="0"/>
    </xf>
    <xf numFmtId="179" fontId="23" fillId="0" borderId="133" xfId="0" applyNumberFormat="1" applyFont="1" applyFill="1" applyBorder="1" applyAlignment="1" applyProtection="1">
      <alignment horizontal="center" vertical="center" wrapText="1"/>
      <protection locked="0"/>
    </xf>
    <xf numFmtId="49" fontId="21" fillId="0" borderId="133" xfId="0" applyNumberFormat="1" applyFont="1" applyFill="1" applyBorder="1" applyAlignment="1" applyProtection="1">
      <alignment horizontal="center" vertical="center" wrapText="1"/>
      <protection locked="0"/>
    </xf>
    <xf numFmtId="49" fontId="21" fillId="0" borderId="68"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135"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0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4"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18" xfId="0" applyFont="1" applyFill="1" applyBorder="1" applyAlignment="1">
      <alignment vertical="center" wrapText="1"/>
    </xf>
    <xf numFmtId="0" fontId="0" fillId="5" borderId="99" xfId="0" applyFont="1" applyFill="1" applyBorder="1" applyAlignment="1">
      <alignment vertical="center" wrapText="1"/>
    </xf>
    <xf numFmtId="0" fontId="0" fillId="5" borderId="120" xfId="0" applyFont="1" applyFill="1" applyBorder="1" applyAlignment="1">
      <alignment vertical="center" wrapText="1"/>
    </xf>
    <xf numFmtId="0" fontId="0" fillId="5" borderId="66"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3"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145" xfId="0" applyFont="1" applyFill="1" applyBorder="1" applyAlignment="1">
      <alignment horizontal="center" vertical="center" wrapText="1"/>
    </xf>
    <xf numFmtId="0" fontId="0" fillId="6" borderId="70"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1" xfId="0" applyFont="1" applyBorder="1" applyAlignment="1">
      <alignment horizontal="center" vertical="center"/>
    </xf>
    <xf numFmtId="0" fontId="0" fillId="0" borderId="97"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6" fillId="6" borderId="42" xfId="0" applyFont="1" applyFill="1" applyBorder="1" applyAlignment="1">
      <alignment horizontal="center" vertical="center" textRotation="255" wrapText="1"/>
    </xf>
    <xf numFmtId="0" fontId="16" fillId="6" borderId="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3"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6" fillId="6" borderId="143" xfId="0" applyFont="1" applyFill="1" applyBorder="1" applyAlignment="1">
      <alignment horizontal="center" vertical="center" textRotation="255" wrapText="1"/>
    </xf>
    <xf numFmtId="0" fontId="16" fillId="6" borderId="38" xfId="0" applyFont="1" applyFill="1" applyBorder="1" applyAlignment="1">
      <alignment horizontal="center" vertical="center" textRotation="255" wrapText="1"/>
    </xf>
    <xf numFmtId="0" fontId="16" fillId="6" borderId="57" xfId="0" applyFont="1" applyFill="1" applyBorder="1" applyAlignment="1">
      <alignment horizontal="center" vertical="center" textRotation="255" wrapText="1"/>
    </xf>
    <xf numFmtId="0" fontId="14" fillId="6" borderId="41"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32" xfId="0" applyFont="1" applyFill="1" applyBorder="1" applyAlignment="1" applyProtection="1">
      <alignment horizontal="left" vertical="center"/>
      <protection locked="0"/>
    </xf>
    <xf numFmtId="0" fontId="14" fillId="6" borderId="38"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65" xfId="0" applyFont="1" applyFill="1" applyBorder="1" applyAlignment="1">
      <alignment vertical="center"/>
    </xf>
    <xf numFmtId="0" fontId="0" fillId="5" borderId="87" xfId="0" applyFont="1" applyFill="1" applyBorder="1" applyAlignment="1">
      <alignment vertical="center"/>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22" xfId="0" applyFont="1" applyFill="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6" fillId="6" borderId="144" xfId="0" applyFont="1" applyFill="1" applyBorder="1" applyAlignment="1">
      <alignment horizontal="center" vertical="center" textRotation="255" wrapText="1"/>
    </xf>
    <xf numFmtId="0" fontId="14" fillId="6" borderId="5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4"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0" fillId="0" borderId="67"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2" borderId="111" xfId="0" applyFont="1" applyFill="1" applyBorder="1" applyAlignment="1">
      <alignment horizontal="center" vertical="center" wrapText="1"/>
    </xf>
    <xf numFmtId="0" fontId="14" fillId="2" borderId="116" xfId="0" applyFont="1" applyFill="1" applyBorder="1" applyAlignment="1">
      <alignment horizontal="center" vertical="center"/>
    </xf>
    <xf numFmtId="0" fontId="14" fillId="2" borderId="128"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5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3"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4" fillId="6" borderId="60"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2" borderId="1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49" fontId="0" fillId="0" borderId="117"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177" fontId="4" fillId="0" borderId="22" xfId="0" applyNumberFormat="1"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32"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6" borderId="29"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67"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60"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38" xfId="0" applyFont="1" applyFill="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12" fillId="2" borderId="29" xfId="0" applyFont="1" applyFill="1" applyBorder="1" applyAlignment="1">
      <alignment horizontal="center" vertical="center"/>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27"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3" fillId="2" borderId="11"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28" fillId="2" borderId="84"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2"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3" fillId="2" borderId="84"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177" fontId="0" fillId="0" borderId="89" xfId="0" applyNumberFormat="1" applyFont="1" applyFill="1" applyBorder="1" applyAlignment="1" applyProtection="1">
      <alignment horizontal="center" vertical="center"/>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10" fillId="0" borderId="82"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67"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100"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9"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7"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0" borderId="60"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6"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179" fontId="23" fillId="0" borderId="137" xfId="0" applyNumberFormat="1" applyFont="1" applyFill="1" applyBorder="1" applyAlignment="1" applyProtection="1">
      <alignment horizontal="center" vertical="center" wrapText="1"/>
      <protection locked="0"/>
    </xf>
    <xf numFmtId="49" fontId="21" fillId="0" borderId="138" xfId="0" applyNumberFormat="1" applyFont="1" applyFill="1" applyBorder="1" applyAlignment="1" applyProtection="1">
      <alignment horizontal="center" vertical="center" wrapText="1"/>
      <protection locked="0"/>
    </xf>
    <xf numFmtId="0" fontId="21" fillId="5" borderId="136" xfId="0" applyFont="1" applyFill="1" applyBorder="1" applyAlignment="1" applyProtection="1">
      <alignment horizontal="center" vertical="center" wrapText="1"/>
      <protection locked="0"/>
    </xf>
    <xf numFmtId="0" fontId="21" fillId="5" borderId="137" xfId="0" applyFont="1" applyFill="1" applyBorder="1" applyAlignment="1" applyProtection="1">
      <alignment horizontal="center" vertical="center" wrapText="1"/>
      <protection locked="0"/>
    </xf>
    <xf numFmtId="0" fontId="21" fillId="5" borderId="139" xfId="0" applyFont="1" applyFill="1" applyBorder="1" applyAlignment="1" applyProtection="1">
      <alignment horizontal="center" vertical="center" wrapText="1"/>
      <protection locked="0"/>
    </xf>
    <xf numFmtId="0" fontId="21" fillId="5" borderId="129" xfId="0" applyFont="1" applyFill="1" applyBorder="1" applyAlignment="1" applyProtection="1">
      <alignment horizontal="center" vertical="center" wrapText="1"/>
      <protection locked="0"/>
    </xf>
    <xf numFmtId="0" fontId="21" fillId="5" borderId="131" xfId="0" applyFont="1" applyFill="1" applyBorder="1" applyAlignment="1" applyProtection="1">
      <alignment horizontal="center" vertical="center" wrapText="1"/>
      <protection locked="0"/>
    </xf>
    <xf numFmtId="0" fontId="21" fillId="5" borderId="132" xfId="0" applyFont="1" applyFill="1" applyBorder="1" applyAlignment="1" applyProtection="1">
      <alignment horizontal="center" vertical="center" wrapText="1"/>
      <protection locked="0"/>
    </xf>
    <xf numFmtId="0" fontId="21" fillId="5" borderId="130" xfId="0" applyFont="1" applyFill="1" applyBorder="1" applyAlignment="1" applyProtection="1">
      <alignment horizontal="center" vertical="center" wrapText="1"/>
      <protection locked="0"/>
    </xf>
    <xf numFmtId="0" fontId="21" fillId="5" borderId="133" xfId="0" applyFont="1" applyFill="1" applyBorder="1" applyAlignment="1" applyProtection="1">
      <alignment horizontal="center" vertical="center" wrapText="1"/>
      <protection locked="0"/>
    </xf>
    <xf numFmtId="0" fontId="21" fillId="5" borderId="134" xfId="0" applyFont="1" applyFill="1" applyBorder="1" applyAlignment="1" applyProtection="1">
      <alignment horizontal="center" vertical="center" wrapText="1"/>
      <protection locked="0"/>
    </xf>
    <xf numFmtId="0" fontId="21" fillId="5" borderId="140" xfId="0" applyFont="1" applyFill="1" applyBorder="1" applyAlignment="1">
      <alignment horizontal="center" vertical="center" wrapText="1"/>
    </xf>
    <xf numFmtId="0" fontId="21" fillId="5" borderId="141" xfId="0" applyFont="1" applyFill="1" applyBorder="1" applyAlignment="1">
      <alignment horizontal="center" vertical="center" wrapText="1"/>
    </xf>
    <xf numFmtId="0" fontId="21" fillId="5" borderId="142"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93"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56" xfId="0" applyFont="1" applyFill="1" applyBorder="1" applyAlignment="1" applyProtection="1">
      <alignment horizontal="left" vertical="center" wrapText="1"/>
      <protection locked="0"/>
    </xf>
    <xf numFmtId="0" fontId="0" fillId="0" borderId="146"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7"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14"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20" fillId="0" borderId="48" xfId="0"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center" vertical="center" wrapText="1"/>
      <protection locked="0"/>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4" fillId="2" borderId="9" xfId="0" applyFont="1" applyFill="1" applyBorder="1" applyAlignment="1">
      <alignment vertical="center"/>
    </xf>
  </cellXfs>
  <cellStyles count="10">
    <cellStyle name="桁区切り 2" xfId="9"/>
    <cellStyle name="標準" xfId="0" builtinId="0"/>
    <cellStyle name="標準 2" xfId="4"/>
    <cellStyle name="標準 3" xfId="5"/>
    <cellStyle name="標準 3 2" xfId="6"/>
    <cellStyle name="標準 4" xfId="7"/>
    <cellStyle name="標準 5" xfId="8"/>
    <cellStyle name="標準_01【みんまち】（地区まちづくり推進事業）" xfId="1"/>
    <cellStyle name="標準_01【みんまち】（地区まちづくり推進事業） 2" xfId="2"/>
    <cellStyle name="標準_Sheet1" xfId="3"/>
  </cellStyles>
  <dxfs count="2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95</xdr:row>
      <xdr:rowOff>0</xdr:rowOff>
    </xdr:from>
    <xdr:to>
      <xdr:col>13</xdr:col>
      <xdr:colOff>85725</xdr:colOff>
      <xdr:row>96</xdr:row>
      <xdr:rowOff>9526</xdr:rowOff>
    </xdr:to>
    <xdr:pic>
      <xdr:nvPicPr>
        <xdr:cNvPr id="3" name="図 2">
          <a:extLst>
            <a:ext uri="{FF2B5EF4-FFF2-40B4-BE49-F238E27FC236}">
              <a16:creationId xmlns:a16="http://schemas.microsoft.com/office/drawing/2014/main" id="{8FBD6DF2-6023-42EC-A8E3-5806757AC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1005125"/>
          <a:ext cx="10858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152400</xdr:colOff>
      <xdr:row>95</xdr:row>
      <xdr:rowOff>241300</xdr:rowOff>
    </xdr:from>
    <xdr:to>
      <xdr:col>50</xdr:col>
      <xdr:colOff>0</xdr:colOff>
      <xdr:row>130</xdr:row>
      <xdr:rowOff>174625</xdr:rowOff>
    </xdr:to>
    <xdr:pic>
      <xdr:nvPicPr>
        <xdr:cNvPr id="5" name="図 4">
          <a:extLst>
            <a:ext uri="{FF2B5EF4-FFF2-40B4-BE49-F238E27FC236}">
              <a16:creationId xmlns:a16="http://schemas.microsoft.com/office/drawing/2014/main" id="{7CCCD55D-4354-4550-B55B-E6FEBECDCC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400" y="41414700"/>
          <a:ext cx="9296400" cy="1291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SV107\Shares\&#21407;&#35336;&#65299;&#35506;\&#65304;&#24180;&#24230;&#65331;&#65325;&#21407;&#21205;&#27231;&#35336;&#31639;\&#36883;&#28187;&#26354;&#322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gsps02\&#20491;&#20154;&#25991;&#26360;&#23554;&#29992;\DOCUME~1\92009\LOCALS~1\Temp\keiyaku\kurikoshi\&#32368;&#36234;&#12522;&#12473;&#12488;081215_K4R3R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CSV107\Shares\&#26087;&#12501;&#12449;&#12452;&#12523;&#12469;&#12540;&#12496;_PMAA_group\&#9313;&#32207;&#21209;\&#9660;&#23721;&#23822;&#20418;&#21729;\&#9670;&#24179;&#25104;&#65298;&#65301;&#24180;&#24230;&#22519;&#34892;&#31649;&#297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gsps02\&#20491;&#20154;&#25991;&#26360;&#23554;&#29992;\&#12503;&#12525;&#12464;&#12521;&#12512;&#25512;&#36914;&#23460;&#20849;&#36890;\&#20104;&#31639;&#35201;&#27714;&#38306;&#36899;\&#20104;&#31639;\&#32368;&#36234;\FY17\FY17&#32368;&#36234;\JAXA&#20869;&#25163;&#32154;&#12365;\shunyukeihi100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CSV107\Shares\WINDOWS\TEMP\~0024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CSV107\Shares\&#38651;&#27671;&#26412;&#3202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db_server\&#24193;%20OA\EXCEL5\&#31471;&#26411;TES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CSV107\Shares\DOS\&#24403;&#26376;&#21407;&#2038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CSV107\Shares\&#24341;&#12365;&#32153;&#12366;&#12501;&#12457;&#12523;&#12480;\&#65297;&#65304;&#24180;&#24230;&#65374;\&#12370;&#12288;&#21407;&#20385;&#35336;&#31639;&#26989;&#21209;\&#65297;&#65305;&#24180;&#24230;&#12398;&#22996;&#35351;&#26989;&#21209;&#26696;&#20214;\&#65325;&#65317;&#65324;&#65315;&#65327;&#38306;&#36899;\&#38989;&#12398;&#30906;&#23450;&#30435;&#26619;&#38306;&#36899;\&#20104;&#31639;&#29677;\&#29289;&#23433;&#25285;&#24403;&#65320;\11.&#26412;&#20104;&#31639;\06.&#22679;&#28187;&#38989;&#34920;\12&#24180;&#24230;&#27770;&#23450;&#38989;&#65288;&#30041;&#20445;&#20316;&#26989;&#29992;&#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SV107\Shares\&#24341;&#12365;&#32153;&#12366;&#12501;&#12457;&#12523;&#12480;\&#65297;&#65304;&#24180;&#24230;&#65374;\&#12370;&#12288;&#21407;&#20385;&#35336;&#31639;&#26989;&#21209;\&#65297;&#65305;&#24180;&#24230;&#12398;&#22996;&#35351;&#26989;&#21209;&#26696;&#20214;\&#65325;&#65317;&#65324;&#65315;&#65327;&#38306;&#36899;\&#38989;&#12398;&#30906;&#23450;&#30435;&#26619;&#38306;&#36899;\&#28040;&#36027;&#32773;&#24773;&#22577;&#23460;\&#29289;&#23433;&#25285;&#24403;&#65320;\86.&#65393;&#65433;&#65418;&#65438;&#65394;&#65412;&#12373;&#12435;&#29992;\&#23455;&#32318;&#65409;&#65386;&#65391;&#65400;&#34920;12&#65288;&#65393;&#65433;&#65418;&#65438;&#65394;&#65412;&#12373;&#12435;&#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UP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SV107\Shares\&#24341;&#12365;&#32153;&#12366;&#12501;&#12457;&#12523;&#12480;\&#65297;&#65304;&#24180;&#24230;&#65374;\&#12370;&#12288;&#21407;&#20385;&#35336;&#31639;&#26989;&#21209;\&#65297;&#65305;&#24180;&#24230;&#12398;&#22996;&#35351;&#26989;&#21209;&#26696;&#20214;\&#65325;&#65317;&#65324;&#65315;&#65327;&#38306;&#36899;\&#38989;&#12398;&#30906;&#23450;&#30435;&#26619;&#38306;&#36899;\&#20104;&#31639;&#29677;\&#29289;&#23433;&#25285;&#24403;&#65320;\11.&#26412;&#20104;&#31639;\01.&#19977;&#27573;&#34920;\&#19977;&#27573;&#34920;&#65409;&#65386;&#65391;&#65400;&#34920;(&#12402;&#12394;&#244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s2-0218\cse\&#12304;&#24314;&#35373;&#12305;&#65402;&#65437;&#65419;&#65439;&#65389;&#65392;&#65408;&#12539;&#65406;&#65399;&#65389;&#65432;&#65411;&#65384;&#23455;&#39443;&#35013;&#32622;&#12398;&#30740;&#31350;&#35430;&#20316;\&#31038;&#20869;&#36039;&#26009;\&#35211;&#31309;&#12426;\20010429_&#20840;&#12390;&#65320;&#38283;&#30330;&#12398;&#22580;&#21512;&#12398;Net&#20516;\G110S&#12300;&#20250;&#31038;&#35211;&#31309;&#12301;&#8594;&#27010;&#31639;&#35201;&#27714;&#22793;&#25563;&#36039;&#26009;9907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gsps02\&#20491;&#20154;&#25991;&#26360;&#23554;&#29992;\&#12503;&#12525;&#12464;&#12521;&#12512;&#25512;&#36914;&#23460;&#20849;&#36890;\&#20104;&#31639;&#35201;&#27714;&#38306;&#36899;\&#32368;&#36234;\FY21\&#26989;&#21209;&#35506;&#32368;&#36234;&#25972;&#29702;&#12304;&#23550;&#22806;&#12539;&#23550;&#20869;&#12305;\&#32076;&#21942;&#20225;&#30011;&#37096;&#12408;&#25552;&#20986;100312\&#12304;FY21&#32368;&#36234;&#29702;&#30001;&#26360;&#12305;R4M_FM_Nict_1003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21407;&#35336;&#65299;&#35506;\&#65304;&#24180;&#24230;&#65331;&#65325;&#21407;&#21205;&#27231;&#35336;&#31639;\&#36883;&#28187;&#26354;&#322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I-1010\&#65288;&#38263;&#28580;&#65289;GR\H14_&#65402;&#65437;&#65419;&#65439;&#65389;&#65392;&#65408;&#65406;&#65399;&#65389;&#65432;&#65411;&#65384;&#36939;&#29992;&#35413;&#20385;&#65404;&#65405;&#65411;&#65425;\&#31038;&#22806;&#12288;&#36899;&#32097;&#25991;&#26360;&#65286;&#25171;&#21512;&#36039;&#26009;\&#23448;\20020719_&#20445;&#30435;&#38538;_H14SES&#24441;&#21209;_&#25552;&#26696;&#35211;&#31309;\20011217_H13&#25903;&#25588;&#24441;&#21209;&#35211;&#31309;(&#27770;&#28168;&#29992;&#23455;&#21147;&#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12381;&#12398;2N\&#35215;&#27169;&#35211;&#31309;&#22522;&#283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gsps02\&#20491;&#20154;&#25991;&#26360;&#23554;&#29992;\DOCUME~1\101029\LOCALS~1\Temp\&#21029;&#28155;&#65300;&#32368;&#36234;&#12522;&#12473;&#12488;&#12501;&#12457;&#12540;&#12510;&#12483;&#12488;&#65288;&#26716;&#20117;&#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実績"/>
      <sheetName val="工数実績 (2)"/>
      <sheetName val="加工工数"/>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スケジュール"/>
      <sheetName val="繰越額源泉"/>
      <sheetName val="繰越金額集計シート"/>
      <sheetName val="繰越予定入力シート"/>
      <sheetName val="スケジュールFORMAT"/>
      <sheetName val="cost"/>
    </sheetNames>
    <sheetDataSet>
      <sheetData sheetId="0" refreshError="1"/>
      <sheetData sheetId="1" refreshError="1"/>
      <sheetData sheetId="2" refreshError="1"/>
      <sheetData sheetId="3" refreshError="1"/>
      <sheetData sheetId="4" refreshError="1"/>
      <sheetData sheetId="5" refreshError="1"/>
      <sheetData sheetId="6">
        <row r="1">
          <cell r="A1" t="str">
            <v>財源コード（支出）</v>
          </cell>
          <cell r="B1" t="str">
            <v>財源名称（支出）</v>
          </cell>
          <cell r="D1" t="str">
            <v>ﾚﾍﾞﾙ2ｺｰﾄﾞ</v>
          </cell>
          <cell r="E1" t="str">
            <v>レベル２業務</v>
          </cell>
          <cell r="G1" t="str">
            <v>ﾚﾍﾞﾙ2ｺｰﾄﾞ</v>
          </cell>
          <cell r="H1" t="str">
            <v>ﾚﾍﾞﾙ3ｺｰﾄﾞ</v>
          </cell>
          <cell r="I1" t="str">
            <v>レベル３業務</v>
          </cell>
        </row>
        <row r="2">
          <cell r="A2" t="str">
            <v>UA</v>
          </cell>
          <cell r="B2" t="str">
            <v>運営費交付金（単）</v>
          </cell>
          <cell r="D2" t="str">
            <v>1A1</v>
          </cell>
          <cell r="E2" t="str">
            <v>Ｈ－ⅡＡ標準型計画</v>
          </cell>
          <cell r="G2" t="str">
            <v>1A2</v>
          </cell>
          <cell r="H2" t="str">
            <v>KMVR1</v>
          </cell>
          <cell r="I2" t="str">
            <v>Ｍ－Ⅴの維持</v>
          </cell>
        </row>
        <row r="3">
          <cell r="A3" t="str">
            <v>UB</v>
          </cell>
          <cell r="B3" t="str">
            <v>運営費交付金（債）</v>
          </cell>
          <cell r="D3" t="str">
            <v>1A2</v>
          </cell>
          <cell r="E3" t="str">
            <v>Ｍ－Ｖロケットプロジェクト</v>
          </cell>
          <cell r="G3" t="str">
            <v>1A2</v>
          </cell>
          <cell r="H3" t="str">
            <v>KMVR2</v>
          </cell>
          <cell r="I3" t="str">
            <v>Ｍ－Ⅴ総点検</v>
          </cell>
        </row>
        <row r="4">
          <cell r="A4" t="str">
            <v>UC</v>
          </cell>
          <cell r="B4" t="str">
            <v>運営費交付金（未済繰越）</v>
          </cell>
          <cell r="D4" t="str">
            <v>1A3</v>
          </cell>
          <cell r="E4" t="str">
            <v>Ｈ－ⅡＢプロジェクト</v>
          </cell>
          <cell r="G4" t="str">
            <v>1A2</v>
          </cell>
          <cell r="H4" t="str">
            <v>KMVR3</v>
          </cell>
          <cell r="I4" t="str">
            <v>Ｍ－Ⅴ設備の維持</v>
          </cell>
        </row>
        <row r="5">
          <cell r="A5" t="str">
            <v>AA</v>
          </cell>
          <cell r="B5" t="str">
            <v>国際宇宙ステーション開発費補助金（単）</v>
          </cell>
          <cell r="D5" t="str">
            <v>1A5</v>
          </cell>
          <cell r="E5" t="str">
            <v>ＬＮＧ推進系飛行実証プロジェクト</v>
          </cell>
          <cell r="G5" t="str">
            <v>1A3</v>
          </cell>
          <cell r="H5" t="str">
            <v>GBJ17</v>
          </cell>
          <cell r="I5" t="str">
            <v>Ｈ－ⅡＢロケット（Ｈ－ⅡＡ能力向上プロジェクト協力）</v>
          </cell>
        </row>
        <row r="6">
          <cell r="A6" t="str">
            <v>AB</v>
          </cell>
          <cell r="B6" t="str">
            <v>国際宇宙ステーション開発費補助金（債）</v>
          </cell>
          <cell r="D6" t="str">
            <v>1A7</v>
          </cell>
          <cell r="E6" t="str">
            <v>射場・試験系設備整備・運営事業</v>
          </cell>
          <cell r="G6" t="str">
            <v>1A3</v>
          </cell>
          <cell r="H6" t="str">
            <v>HBJ18</v>
          </cell>
          <cell r="I6" t="str">
            <v>Ｈ－ⅡＢロケットプロジェクト協力（本社）</v>
          </cell>
        </row>
        <row r="7">
          <cell r="A7" t="str">
            <v>AC</v>
          </cell>
          <cell r="B7" t="str">
            <v>国際宇宙ステーション開発費補助金（未済繰越）</v>
          </cell>
          <cell r="D7" t="str">
            <v>1A8</v>
          </cell>
          <cell r="E7" t="str">
            <v>輸送系基盤技術開発事業</v>
          </cell>
          <cell r="G7" t="str">
            <v>1A3</v>
          </cell>
          <cell r="H7" t="str">
            <v>KBC13</v>
          </cell>
          <cell r="I7" t="str">
            <v>Ｈ－ⅡＢロケット（Ｈ－ⅡＡ能力向上）</v>
          </cell>
        </row>
        <row r="8">
          <cell r="A8" t="str">
            <v>BA</v>
          </cell>
          <cell r="B8" t="str">
            <v>施設整備費補助金（単）</v>
          </cell>
          <cell r="D8" t="str">
            <v>1A9</v>
          </cell>
          <cell r="E8" t="str">
            <v>次期固体ロケットの研究</v>
          </cell>
          <cell r="G8" t="str">
            <v>1A5</v>
          </cell>
          <cell r="H8" t="str">
            <v>ABJ1D</v>
          </cell>
          <cell r="I8" t="str">
            <v>ＬＮＧプロジェクト協力（航空）</v>
          </cell>
        </row>
        <row r="9">
          <cell r="A9" t="str">
            <v>BB</v>
          </cell>
          <cell r="B9" t="str">
            <v>施設整備費補助金（債）</v>
          </cell>
          <cell r="D9" t="str">
            <v>2D2</v>
          </cell>
          <cell r="E9" t="str">
            <v>ＧＯＳＡＴプロジェクト</v>
          </cell>
          <cell r="G9" t="str">
            <v>1A5</v>
          </cell>
          <cell r="H9" t="str">
            <v>GBJ19</v>
          </cell>
          <cell r="I9" t="str">
            <v>ＬＮＧプロジェクト協力</v>
          </cell>
        </row>
        <row r="10">
          <cell r="A10" t="str">
            <v>BC</v>
          </cell>
          <cell r="B10" t="str">
            <v>施設整備費補助金（未済繰越）</v>
          </cell>
          <cell r="D10" t="str">
            <v>2D3</v>
          </cell>
          <cell r="E10" t="str">
            <v>ＧＰＭ／ＤＰＲプロジェクト</v>
          </cell>
          <cell r="G10" t="str">
            <v>1A5</v>
          </cell>
          <cell r="H10" t="str">
            <v>HBG12</v>
          </cell>
          <cell r="I10" t="str">
            <v>共通インフラ（施設）の整備</v>
          </cell>
        </row>
        <row r="11">
          <cell r="A11" t="str">
            <v>CA</v>
          </cell>
          <cell r="B11" t="str">
            <v>地球観測衛星開発費補助金（単）</v>
          </cell>
          <cell r="D11" t="str">
            <v>2D5</v>
          </cell>
          <cell r="E11" t="str">
            <v>ＧＣＯＭ－Ｗプロジェクト</v>
          </cell>
          <cell r="G11" t="str">
            <v>1A5</v>
          </cell>
          <cell r="H11" t="str">
            <v>HBJ1A</v>
          </cell>
          <cell r="I11" t="str">
            <v>ＬＮＧプロジェクト協力（本社）</v>
          </cell>
        </row>
        <row r="12">
          <cell r="A12" t="str">
            <v>CB</v>
          </cell>
          <cell r="B12" t="str">
            <v>地球観測衛星開発費補助金（債）</v>
          </cell>
          <cell r="D12" t="str">
            <v>2D6</v>
          </cell>
          <cell r="E12" t="str">
            <v>ＧＣＯＭ－Ｃプロジェクト</v>
          </cell>
          <cell r="G12" t="str">
            <v>1A5</v>
          </cell>
          <cell r="H12" t="str">
            <v>KBC14</v>
          </cell>
          <cell r="I12" t="str">
            <v>ＬＮＧ推進系の開発</v>
          </cell>
        </row>
        <row r="13">
          <cell r="A13" t="str">
            <v>CC</v>
          </cell>
          <cell r="B13" t="str">
            <v>地球観測衛星開発費補助金（未済繰越）</v>
          </cell>
          <cell r="D13" t="str">
            <v>2D7</v>
          </cell>
          <cell r="E13" t="str">
            <v>ＥａｒｔｈＣＡＲＥ／ＣＰＲプロジェクト</v>
          </cell>
          <cell r="G13" t="str">
            <v>1A5</v>
          </cell>
          <cell r="H13" t="str">
            <v>KBC15</v>
          </cell>
          <cell r="I13" t="str">
            <v>ＧＸロケット　システム設計支援</v>
          </cell>
        </row>
        <row r="14">
          <cell r="A14" t="str">
            <v>JA</v>
          </cell>
          <cell r="B14" t="str">
            <v>IGS受託費（内調）（単）</v>
          </cell>
          <cell r="D14" t="str">
            <v>2F4</v>
          </cell>
          <cell r="E14" t="str">
            <v>準天頂衛星システムプロジェクト</v>
          </cell>
          <cell r="G14" t="str">
            <v>1A5</v>
          </cell>
          <cell r="H14" t="str">
            <v>KBG11</v>
          </cell>
          <cell r="I14" t="str">
            <v>共通インフラ（設備）の整備</v>
          </cell>
        </row>
        <row r="15">
          <cell r="A15" t="str">
            <v>JB</v>
          </cell>
          <cell r="B15" t="str">
            <v>IGS受託費（内調）（債）</v>
          </cell>
          <cell r="D15" t="str">
            <v>2G1</v>
          </cell>
          <cell r="E15" t="str">
            <v>将来型利用推進ミッション研究計画</v>
          </cell>
          <cell r="G15" t="str">
            <v>1A5</v>
          </cell>
          <cell r="H15" t="str">
            <v>KBJ1C</v>
          </cell>
          <cell r="I15" t="str">
            <v>ＬＮＧプロジェクト支援</v>
          </cell>
        </row>
        <row r="16">
          <cell r="A16" t="str">
            <v>JC</v>
          </cell>
          <cell r="B16" t="str">
            <v>IGS受託費（内調）（未済繰越）</v>
          </cell>
          <cell r="D16" t="str">
            <v>2G2</v>
          </cell>
          <cell r="E16" t="str">
            <v>ＧＭＳ－５運用事業</v>
          </cell>
          <cell r="G16" t="str">
            <v>1A5</v>
          </cell>
          <cell r="H16" t="str">
            <v>UBJ1B</v>
          </cell>
          <cell r="I16" t="str">
            <v>ＬＮＧプロジェクト協力（科学）</v>
          </cell>
        </row>
        <row r="17">
          <cell r="A17" t="str">
            <v>J1</v>
          </cell>
          <cell r="B17" t="str">
            <v>IGS受託費（文科省）（単）</v>
          </cell>
          <cell r="D17" t="str">
            <v>2G3</v>
          </cell>
          <cell r="E17" t="str">
            <v>衛星利用促進事業</v>
          </cell>
          <cell r="G17" t="str">
            <v>1A7</v>
          </cell>
          <cell r="H17" t="str">
            <v>G211C</v>
          </cell>
          <cell r="I17" t="str">
            <v>試験系設備の整備（研究開発本部）</v>
          </cell>
        </row>
        <row r="18">
          <cell r="A18" t="str">
            <v>J2</v>
          </cell>
          <cell r="B18" t="str">
            <v>IGS受託費（文科省）（債）</v>
          </cell>
          <cell r="D18" t="str">
            <v>2J1</v>
          </cell>
          <cell r="E18" t="str">
            <v>ＡＬＯＳプロジェクト</v>
          </cell>
          <cell r="G18" t="str">
            <v>1A7</v>
          </cell>
          <cell r="H18" t="str">
            <v>GEJ11</v>
          </cell>
          <cell r="I18" t="str">
            <v>射場・試験系設備整備プロジェクト協力（研究開発本部）</v>
          </cell>
        </row>
        <row r="19">
          <cell r="A19" t="str">
            <v>J3</v>
          </cell>
          <cell r="B19" t="str">
            <v>IGS受託費（文科省）（未済繰越）</v>
          </cell>
          <cell r="D19" t="str">
            <v>2D4</v>
          </cell>
          <cell r="E19" t="str">
            <v>ＡＤＥＯＳ－Ⅱ／ＡＭＳＲ－Ｅ運用事業</v>
          </cell>
          <cell r="G19" t="str">
            <v>1A7</v>
          </cell>
          <cell r="H19" t="str">
            <v>H211B</v>
          </cell>
          <cell r="I19" t="str">
            <v>試験検査施設の整備（角田）</v>
          </cell>
        </row>
        <row r="20">
          <cell r="A20" t="str">
            <v>J7</v>
          </cell>
          <cell r="B20" t="str">
            <v>IGS受託費（その他）</v>
          </cell>
          <cell r="D20" t="str">
            <v>2J3</v>
          </cell>
          <cell r="E20" t="str">
            <v>ＥＴＳ－ＶＩＩＩプロジェクト</v>
          </cell>
          <cell r="G20" t="str">
            <v>1A7</v>
          </cell>
          <cell r="H20" t="str">
            <v>H2312</v>
          </cell>
          <cell r="I20" t="str">
            <v>射場施設の整備（鹿児島）</v>
          </cell>
        </row>
        <row r="21">
          <cell r="A21" t="str">
            <v>NA</v>
          </cell>
          <cell r="B21" t="str">
            <v>国からの受託費（単）</v>
          </cell>
          <cell r="D21" t="str">
            <v>2J4</v>
          </cell>
          <cell r="E21" t="str">
            <v>ＷＩＮＤＳプロジェクト</v>
          </cell>
          <cell r="G21" t="str">
            <v>1A7</v>
          </cell>
          <cell r="H21" t="str">
            <v>H2331</v>
          </cell>
          <cell r="I21" t="str">
            <v>種子島施設の整備</v>
          </cell>
        </row>
        <row r="22">
          <cell r="A22" t="str">
            <v>NB</v>
          </cell>
          <cell r="B22" t="str">
            <v>国からの受託費（債）</v>
          </cell>
          <cell r="D22" t="str">
            <v>2J5</v>
          </cell>
          <cell r="E22" t="str">
            <v>ＯＩＣＥＴＳプロジェクト</v>
          </cell>
          <cell r="G22" t="str">
            <v>1A7</v>
          </cell>
          <cell r="H22" t="str">
            <v>H235A</v>
          </cell>
          <cell r="I22" t="str">
            <v>試験施設の整備（角田）</v>
          </cell>
        </row>
        <row r="23">
          <cell r="A23" t="str">
            <v>NC</v>
          </cell>
          <cell r="B23" t="str">
            <v>国からの受託費（未済繰越）</v>
          </cell>
          <cell r="D23" t="str">
            <v>2J6</v>
          </cell>
          <cell r="E23" t="str">
            <v>ＤＲＴＳプロジェクト</v>
          </cell>
          <cell r="G23" t="str">
            <v>1A7</v>
          </cell>
          <cell r="H23" t="str">
            <v>H2H11</v>
          </cell>
          <cell r="I23" t="str">
            <v>種子島施設の整備（１６年度補正予算）</v>
          </cell>
        </row>
        <row r="24">
          <cell r="A24" t="str">
            <v>N1</v>
          </cell>
          <cell r="B24" t="str">
            <v>民間からの受託費（単）</v>
          </cell>
          <cell r="D24" t="str">
            <v>2J7</v>
          </cell>
          <cell r="E24" t="str">
            <v>災害監視衛星プロジェクト</v>
          </cell>
          <cell r="G24" t="str">
            <v>1A7</v>
          </cell>
          <cell r="H24" t="str">
            <v>HB122</v>
          </cell>
          <cell r="I24" t="str">
            <v>セキュリティ対策施設設備の整備（宇宙輸送系関連）（本社分）</v>
          </cell>
        </row>
        <row r="25">
          <cell r="A25" t="str">
            <v>N2</v>
          </cell>
          <cell r="B25" t="str">
            <v>民間からの受託費（債）</v>
          </cell>
          <cell r="D25" t="str">
            <v>3HA</v>
          </cell>
          <cell r="E25" t="str">
            <v>ＪＥＭプロジェクト</v>
          </cell>
          <cell r="G25" t="str">
            <v>1A7</v>
          </cell>
          <cell r="H25" t="str">
            <v>HB1E2</v>
          </cell>
          <cell r="I25" t="str">
            <v>内之浦宇宙空間観測所セキュリティシステムの整備（その２）（本社分）</v>
          </cell>
        </row>
        <row r="26">
          <cell r="A26" t="str">
            <v>N3</v>
          </cell>
          <cell r="B26" t="str">
            <v>民間からの受託費（未済繰越）</v>
          </cell>
          <cell r="D26" t="str">
            <v>3HB</v>
          </cell>
          <cell r="E26" t="str">
            <v>ＨＴＶ運用機プロジェクト</v>
          </cell>
          <cell r="G26" t="str">
            <v>1A7</v>
          </cell>
          <cell r="H26" t="str">
            <v>HC131</v>
          </cell>
          <cell r="I26" t="str">
            <v>施設設備の整備・改修（宇宙輸送系関連）（本社分）</v>
          </cell>
        </row>
        <row r="27">
          <cell r="A27" t="str">
            <v>P1</v>
          </cell>
          <cell r="B27" t="str">
            <v>その他の収入</v>
          </cell>
          <cell r="D27" t="str">
            <v>3HC</v>
          </cell>
          <cell r="E27" t="str">
            <v>ＪＥＭ利用促進計画</v>
          </cell>
          <cell r="G27" t="str">
            <v>1A7</v>
          </cell>
          <cell r="H27" t="str">
            <v>HC1G1</v>
          </cell>
          <cell r="I27" t="str">
            <v>種子島宇宙センター衛星系施設安全要求適合対策（その２）</v>
          </cell>
        </row>
        <row r="28">
          <cell r="A28" t="str">
            <v>P2</v>
          </cell>
          <cell r="B28" t="str">
            <v>寄付金等</v>
          </cell>
          <cell r="D28" t="str">
            <v>3HD</v>
          </cell>
          <cell r="E28" t="str">
            <v>セントリフュージプロジェクト</v>
          </cell>
          <cell r="G28" t="str">
            <v>1A7</v>
          </cell>
          <cell r="H28" t="str">
            <v>HC1H1</v>
          </cell>
          <cell r="I28" t="str">
            <v>種子島宇宙センター衛星系施設冗長化対策（その２）</v>
          </cell>
        </row>
        <row r="29">
          <cell r="A29" t="str">
            <v>PA</v>
          </cell>
          <cell r="B29" t="str">
            <v>科研費（間接経費／人件費）</v>
          </cell>
          <cell r="D29" t="str">
            <v>3HE</v>
          </cell>
          <cell r="E29" t="str">
            <v>ＨＴＶ技術実証機プロジェクト</v>
          </cell>
          <cell r="G29" t="str">
            <v>1A7</v>
          </cell>
          <cell r="H29" t="str">
            <v>HC1J2</v>
          </cell>
          <cell r="I29" t="str">
            <v>フェアリング運搬台車の整備（本社分）</v>
          </cell>
        </row>
        <row r="30">
          <cell r="A30" t="str">
            <v>PB</v>
          </cell>
          <cell r="B30" t="str">
            <v>NEDO助成金（間接経費／人件費）</v>
          </cell>
          <cell r="D30" t="str">
            <v>4K1</v>
          </cell>
          <cell r="E30" t="str">
            <v>学術研究（宇宙科学）</v>
          </cell>
          <cell r="G30" t="str">
            <v>1A7</v>
          </cell>
          <cell r="H30" t="str">
            <v>HC1L2</v>
          </cell>
          <cell r="I30" t="str">
            <v>ロケット/フェアリング結合治具の整備他（本社分）</v>
          </cell>
        </row>
        <row r="31">
          <cell r="A31" t="str">
            <v>QA</v>
          </cell>
          <cell r="B31" t="str">
            <v>科研費（研究費）</v>
          </cell>
          <cell r="D31" t="str">
            <v>4K2</v>
          </cell>
          <cell r="E31" t="str">
            <v>宇宙科学実験・観測事業</v>
          </cell>
          <cell r="G31" t="str">
            <v>1A7</v>
          </cell>
          <cell r="H31" t="str">
            <v>HC1M2</v>
          </cell>
          <cell r="I31" t="str">
            <v>衛星保護カバーの改修（本社分）</v>
          </cell>
        </row>
        <row r="32">
          <cell r="A32" t="str">
            <v>QB</v>
          </cell>
          <cell r="B32" t="str">
            <v>NEDO助成金（研究費／宇宙科学研究本部）</v>
          </cell>
          <cell r="D32" t="str">
            <v>4K3</v>
          </cell>
          <cell r="E32" t="str">
            <v>ＰＬＡＮＥＴ－Ｃプロジェクト</v>
          </cell>
          <cell r="G32" t="str">
            <v>1A7</v>
          </cell>
          <cell r="H32" t="str">
            <v>HC1P1</v>
          </cell>
          <cell r="I32" t="str">
            <v>衛星系建屋増築</v>
          </cell>
        </row>
        <row r="33">
          <cell r="A33" t="str">
            <v>QC</v>
          </cell>
          <cell r="B33" t="str">
            <v>NEDO助成金（研究費／研究開発本部）</v>
          </cell>
          <cell r="D33" t="str">
            <v>4K4</v>
          </cell>
          <cell r="E33" t="str">
            <v>ＡＳＴＲＯ－Ｇプロジェクト</v>
          </cell>
          <cell r="G33" t="str">
            <v>1A7</v>
          </cell>
          <cell r="H33" t="str">
            <v>HC1S1</v>
          </cell>
          <cell r="I33" t="str">
            <v>種子島宇宙センター大崎浄水場脱塩装置の整備</v>
          </cell>
        </row>
        <row r="34">
          <cell r="A34" t="str">
            <v>QD</v>
          </cell>
          <cell r="B34" t="str">
            <v>日本学術振興会前渡金</v>
          </cell>
          <cell r="D34" t="str">
            <v>4K5</v>
          </cell>
          <cell r="E34" t="str">
            <v>ＢｅｐｉＣｏｌｏｍｂｏプロジェクト</v>
          </cell>
          <cell r="G34" t="str">
            <v>1A7</v>
          </cell>
          <cell r="H34" t="str">
            <v>HEF17</v>
          </cell>
          <cell r="I34" t="str">
            <v>射場のセキュリティ強化</v>
          </cell>
        </row>
        <row r="35">
          <cell r="A35" t="str">
            <v>XA</v>
          </cell>
          <cell r="B35" t="str">
            <v>NASDA予算残-研究費補助金（FY14新規債）</v>
          </cell>
          <cell r="D35" t="str">
            <v>4K6</v>
          </cell>
          <cell r="E35" t="str">
            <v>小型科学衛星プロジェクト</v>
          </cell>
          <cell r="G35" t="str">
            <v>1A7</v>
          </cell>
          <cell r="H35" t="str">
            <v>HEF19</v>
          </cell>
          <cell r="I35" t="str">
            <v>射場・試験系設備の維持運営支援（本社）</v>
          </cell>
        </row>
        <row r="36">
          <cell r="A36" t="str">
            <v>XB</v>
          </cell>
          <cell r="B36" t="str">
            <v>施設費補助金（FY15上期新規債務負担行為）</v>
          </cell>
          <cell r="D36" t="str">
            <v>4K7</v>
          </cell>
          <cell r="E36" t="str">
            <v>ＮｅＸＴプロジェクト</v>
          </cell>
          <cell r="G36" t="str">
            <v>1A7</v>
          </cell>
          <cell r="H36" t="str">
            <v>HEG11</v>
          </cell>
          <cell r="I36" t="str">
            <v>種子島射場系・射点系・試験系施設等の整備（交付金）</v>
          </cell>
        </row>
        <row r="37">
          <cell r="A37" t="str">
            <v>XC</v>
          </cell>
          <cell r="B37" t="str">
            <v>NASDA予算残-研究費補助金（FY14継続債）</v>
          </cell>
          <cell r="D37" t="str">
            <v>5L2</v>
          </cell>
          <cell r="E37" t="str">
            <v>航空科学技術研究</v>
          </cell>
          <cell r="G37" t="str">
            <v>1A7</v>
          </cell>
          <cell r="H37" t="str">
            <v>HEG13</v>
          </cell>
          <cell r="I37" t="str">
            <v>内之浦射場系・射点系・試験系施設等の整備（交付金）</v>
          </cell>
        </row>
        <row r="38">
          <cell r="A38" t="str">
            <v>XD</v>
          </cell>
          <cell r="B38" t="str">
            <v>NASDA予算残-施設費補助金（FY14継続債）</v>
          </cell>
          <cell r="D38" t="str">
            <v>5L3</v>
          </cell>
          <cell r="E38" t="str">
            <v>国産旅客機高性能化技術研究開発事業</v>
          </cell>
          <cell r="G38" t="str">
            <v>1A7</v>
          </cell>
          <cell r="H38" t="str">
            <v>HF1A1</v>
          </cell>
          <cell r="I38" t="str">
            <v>施設設備の老朽化更新等（宇宙輸送系関連）（本社分）</v>
          </cell>
        </row>
        <row r="39">
          <cell r="A39" t="str">
            <v>XE</v>
          </cell>
          <cell r="B39" t="str">
            <v>NASDA予算残-施設費補助金（FY15単年度）</v>
          </cell>
          <cell r="D39" t="str">
            <v>5L4</v>
          </cell>
          <cell r="E39" t="str">
            <v>クリーンエンジン技術研究開発事業</v>
          </cell>
          <cell r="G39" t="str">
            <v>1A7</v>
          </cell>
          <cell r="H39" t="str">
            <v>HF1V1</v>
          </cell>
          <cell r="I39" t="str">
            <v>種子島宇宙センター大崎発電所５・６号発電機制御システムの更新</v>
          </cell>
        </row>
        <row r="40">
          <cell r="A40" t="str">
            <v>XF</v>
          </cell>
          <cell r="B40" t="str">
            <v>NASDA予算残-補助金</v>
          </cell>
          <cell r="D40" t="str">
            <v>6A6</v>
          </cell>
          <cell r="E40" t="str">
            <v>輸送系技術研究・試験設備運営事業</v>
          </cell>
          <cell r="G40" t="str">
            <v>1A7</v>
          </cell>
          <cell r="H40" t="str">
            <v>HF1W1</v>
          </cell>
          <cell r="I40" t="str">
            <v>種子島宇宙センター衛星系空調設備熱源機の更新</v>
          </cell>
        </row>
        <row r="41">
          <cell r="A41" t="str">
            <v>XG</v>
          </cell>
          <cell r="B41" t="str">
            <v>NASDA予算残-一般受託費</v>
          </cell>
          <cell r="D41" t="str">
            <v>6B1</v>
          </cell>
          <cell r="E41" t="str">
            <v>追跡管制設備整備・運営事業</v>
          </cell>
          <cell r="G41" t="str">
            <v>1A7</v>
          </cell>
          <cell r="H41" t="str">
            <v>K2111</v>
          </cell>
          <cell r="I41" t="str">
            <v>試験系設備の整備（種子島）</v>
          </cell>
        </row>
        <row r="42">
          <cell r="A42" t="str">
            <v>XH</v>
          </cell>
          <cell r="B42" t="str">
            <v>NASDA予算残-IGS開発等受託費</v>
          </cell>
          <cell r="D42" t="str">
            <v>6B2</v>
          </cell>
          <cell r="E42" t="str">
            <v>環境試験設備整備・運営事業</v>
          </cell>
          <cell r="G42" t="str">
            <v>1A7</v>
          </cell>
          <cell r="H42" t="str">
            <v>K211A</v>
          </cell>
          <cell r="I42" t="str">
            <v>試験系設備の整備（角田）</v>
          </cell>
        </row>
        <row r="43">
          <cell r="A43" t="str">
            <v>XJ</v>
          </cell>
          <cell r="B43" t="str">
            <v>NASDA予算残-研究費補助金（FY15単年度）</v>
          </cell>
          <cell r="D43" t="str">
            <v>6B3</v>
          </cell>
          <cell r="E43" t="str">
            <v>スペースデブリ対策推進事業</v>
          </cell>
          <cell r="G43" t="str">
            <v>1A7</v>
          </cell>
          <cell r="H43" t="str">
            <v>K2311</v>
          </cell>
          <cell r="I43" t="str">
            <v>射場系設備の整備</v>
          </cell>
        </row>
        <row r="44">
          <cell r="A44" t="str">
            <v>XK</v>
          </cell>
          <cell r="B44" t="str">
            <v>NASDA繰越金残-研究費繰越金（FY14新規債）</v>
          </cell>
          <cell r="D44" t="str">
            <v>6B4</v>
          </cell>
          <cell r="E44" t="str">
            <v>技術基盤維持強化事業</v>
          </cell>
          <cell r="G44" t="str">
            <v>1A7</v>
          </cell>
          <cell r="H44" t="str">
            <v>K2321</v>
          </cell>
          <cell r="I44" t="str">
            <v>射点系設備の整備</v>
          </cell>
        </row>
        <row r="45">
          <cell r="A45" t="str">
            <v>XL</v>
          </cell>
          <cell r="B45" t="str">
            <v>NASDA繰越金残-研究費繰越金（FY14継続債）</v>
          </cell>
          <cell r="D45" t="str">
            <v>6HF</v>
          </cell>
          <cell r="E45" t="str">
            <v>先端・基盤技術研究計画（有人）</v>
          </cell>
          <cell r="G45" t="str">
            <v>1A7</v>
          </cell>
          <cell r="H45" t="str">
            <v>K2332</v>
          </cell>
          <cell r="I45" t="str">
            <v>種子島設備の整備</v>
          </cell>
        </row>
        <row r="46">
          <cell r="A46" t="str">
            <v>XM</v>
          </cell>
          <cell r="B46" t="str">
            <v>NASDA繰越金残-施設費繰越金（FY14単年度）</v>
          </cell>
          <cell r="D46" t="str">
            <v>6K8</v>
          </cell>
          <cell r="E46" t="str">
            <v>先端・基盤技術研究計画（科学）</v>
          </cell>
          <cell r="G46" t="str">
            <v>1A7</v>
          </cell>
          <cell r="H46" t="str">
            <v>K2H12</v>
          </cell>
          <cell r="I46" t="str">
            <v>内之浦設備の整備（１６年度補正予算）</v>
          </cell>
        </row>
        <row r="47">
          <cell r="A47" t="str">
            <v>XN</v>
          </cell>
          <cell r="B47" t="str">
            <v>NASDA繰越金残-IGS開発等受託費</v>
          </cell>
          <cell r="D47" t="str">
            <v>6M2</v>
          </cell>
          <cell r="E47" t="str">
            <v>先端・基盤技術研究計画</v>
          </cell>
          <cell r="G47" t="str">
            <v>1A7</v>
          </cell>
          <cell r="H47" t="str">
            <v>KA111</v>
          </cell>
          <cell r="I47" t="str">
            <v>射場・射点施設設備の信頼性向上</v>
          </cell>
        </row>
        <row r="48">
          <cell r="A48" t="str">
            <v>XP</v>
          </cell>
          <cell r="B48" t="str">
            <v>NASDA繰越金残-研究費繰越金（FY14単年度）</v>
          </cell>
          <cell r="D48" t="str">
            <v>6M3</v>
          </cell>
          <cell r="E48" t="str">
            <v>先端情報技術研究開発計画</v>
          </cell>
          <cell r="G48" t="str">
            <v>1A7</v>
          </cell>
          <cell r="H48" t="str">
            <v>KB121</v>
          </cell>
          <cell r="I48" t="str">
            <v>セキュリティ対策施設設備の整備（宇宙輸送系関連）</v>
          </cell>
        </row>
        <row r="49">
          <cell r="A49" t="str">
            <v>XQ</v>
          </cell>
          <cell r="B49" t="str">
            <v>NASDA繰越金残-研究費繰越金（FY14完了債）</v>
          </cell>
          <cell r="D49" t="str">
            <v>6N5</v>
          </cell>
          <cell r="E49" t="str">
            <v>先端・基盤技術研究計画（探査）</v>
          </cell>
          <cell r="G49" t="str">
            <v>1A7</v>
          </cell>
          <cell r="H49" t="str">
            <v>KB1E1</v>
          </cell>
          <cell r="I49" t="str">
            <v>内之浦宇宙空間観測所セキュリティシステムの整備（その２）</v>
          </cell>
        </row>
        <row r="50">
          <cell r="A50" t="str">
            <v>XR</v>
          </cell>
          <cell r="B50" t="str">
            <v>NASDA支払済予算</v>
          </cell>
          <cell r="D50" t="str">
            <v>7N1</v>
          </cell>
          <cell r="E50" t="str">
            <v>月惑星探査研究計画</v>
          </cell>
          <cell r="G50" t="str">
            <v>1A7</v>
          </cell>
          <cell r="H50" t="str">
            <v>KB211</v>
          </cell>
          <cell r="I50" t="str">
            <v>東地区敷地周囲セキュリティシステムの整備</v>
          </cell>
        </row>
        <row r="51">
          <cell r="A51" t="str">
            <v>YW</v>
          </cell>
          <cell r="B51" t="str">
            <v>寄付受物品（科研費以外）</v>
          </cell>
          <cell r="D51" t="str">
            <v>7N2</v>
          </cell>
          <cell r="E51" t="str">
            <v>ＳＥＬＥＮＥプロジェクト</v>
          </cell>
          <cell r="G51" t="str">
            <v>1A7</v>
          </cell>
          <cell r="H51" t="str">
            <v>KC132</v>
          </cell>
          <cell r="I51" t="str">
            <v>施設設備の整備・改修（宇宙輸送系関連）</v>
          </cell>
        </row>
        <row r="52">
          <cell r="A52" t="str">
            <v>YY</v>
          </cell>
          <cell r="B52" t="str">
            <v>寄付受物品（科研費）</v>
          </cell>
          <cell r="D52" t="str">
            <v>7N3</v>
          </cell>
          <cell r="E52" t="str">
            <v>ＳＥＬＥＮＥ－２プロジェクト</v>
          </cell>
          <cell r="G52" t="str">
            <v>1A7</v>
          </cell>
          <cell r="H52" t="str">
            <v>KC1B1</v>
          </cell>
          <cell r="I52" t="str">
            <v>共通インフラの整備・改修（その２）</v>
          </cell>
        </row>
        <row r="53">
          <cell r="A53" t="str">
            <v>ZZ</v>
          </cell>
          <cell r="B53" t="str">
            <v>資産管理用</v>
          </cell>
          <cell r="D53" t="str">
            <v>7N4</v>
          </cell>
          <cell r="E53" t="str">
            <v>はやぶさ２プロジェクト</v>
          </cell>
          <cell r="G53" t="str">
            <v>1A7</v>
          </cell>
          <cell r="H53" t="str">
            <v>KC1C1</v>
          </cell>
          <cell r="I53" t="str">
            <v>第２射座音響低減対策改修</v>
          </cell>
        </row>
        <row r="54">
          <cell r="D54" t="str">
            <v>8C1</v>
          </cell>
          <cell r="E54" t="str">
            <v>第一世代衛星総合プロジェクト</v>
          </cell>
          <cell r="G54" t="str">
            <v>1A7</v>
          </cell>
          <cell r="H54" t="str">
            <v>KC1F1</v>
          </cell>
          <cell r="I54" t="str">
            <v>内之浦テレメータアンテナ統合化整備</v>
          </cell>
        </row>
        <row r="55">
          <cell r="D55" t="str">
            <v>8C2</v>
          </cell>
          <cell r="E55" t="str">
            <v>次期衛星１総合プロジェクト</v>
          </cell>
          <cell r="G55" t="str">
            <v>1A7</v>
          </cell>
          <cell r="H55" t="str">
            <v>KC1J1</v>
          </cell>
          <cell r="I55" t="str">
            <v>フェアリング運搬台車の整備</v>
          </cell>
        </row>
        <row r="56">
          <cell r="D56" t="str">
            <v>8C3</v>
          </cell>
          <cell r="E56" t="str">
            <v>光学３号機総合プロジェクト</v>
          </cell>
          <cell r="G56" t="str">
            <v>1A7</v>
          </cell>
          <cell r="H56" t="str">
            <v>KC1K1</v>
          </cell>
          <cell r="I56" t="str">
            <v>フェアリング基台の改修</v>
          </cell>
        </row>
        <row r="57">
          <cell r="D57" t="str">
            <v>8C4</v>
          </cell>
          <cell r="E57" t="str">
            <v>情報収集衛星システム共通</v>
          </cell>
          <cell r="G57" t="str">
            <v>1A7</v>
          </cell>
          <cell r="H57" t="str">
            <v>KC1L1</v>
          </cell>
          <cell r="I57" t="str">
            <v>ロケット/フェアリング結合治具の整備他</v>
          </cell>
        </row>
        <row r="58">
          <cell r="D58" t="str">
            <v>8C5</v>
          </cell>
          <cell r="E58" t="str">
            <v>光学４号機・レーダ３号機・レーダ４号機総合プロジェクト</v>
          </cell>
          <cell r="G58" t="str">
            <v>1A7</v>
          </cell>
          <cell r="H58" t="str">
            <v>KC1M1</v>
          </cell>
          <cell r="I58" t="str">
            <v>衛星保護カバーの改修</v>
          </cell>
        </row>
        <row r="59">
          <cell r="D59" t="str">
            <v>8C6</v>
          </cell>
          <cell r="E59" t="str">
            <v>光学５号機総合プロジェクト</v>
          </cell>
          <cell r="G59" t="str">
            <v>1A7</v>
          </cell>
          <cell r="H59" t="str">
            <v>KC1N1</v>
          </cell>
          <cell r="I59" t="str">
            <v>ハンドリングリングの整備</v>
          </cell>
        </row>
        <row r="60">
          <cell r="D60" t="str">
            <v>8C7</v>
          </cell>
          <cell r="E60" t="str">
            <v>将来情報収集衛星システムの研究</v>
          </cell>
          <cell r="G60" t="str">
            <v>1A7</v>
          </cell>
          <cell r="H60" t="str">
            <v>KC1Q1</v>
          </cell>
          <cell r="I60" t="str">
            <v>第２射座噴煙緩和対策改修</v>
          </cell>
        </row>
        <row r="61">
          <cell r="D61" t="str">
            <v>9P1</v>
          </cell>
          <cell r="E61" t="str">
            <v>大学院教育事業</v>
          </cell>
          <cell r="G61" t="str">
            <v>1A7</v>
          </cell>
          <cell r="H61" t="str">
            <v>KC1R1</v>
          </cell>
          <cell r="I61" t="str">
            <v>UPS監視システムの構築</v>
          </cell>
        </row>
        <row r="62">
          <cell r="D62" t="str">
            <v>9P2</v>
          </cell>
          <cell r="E62" t="str">
            <v>人材育成・交流事業</v>
          </cell>
          <cell r="G62" t="str">
            <v>1A7</v>
          </cell>
          <cell r="H62" t="str">
            <v>KEE11</v>
          </cell>
          <cell r="I62" t="str">
            <v>鹿児島宇宙センターの運用</v>
          </cell>
        </row>
        <row r="63">
          <cell r="D63" t="str">
            <v>9P3</v>
          </cell>
          <cell r="E63" t="str">
            <v>宇宙教育事業</v>
          </cell>
          <cell r="G63" t="str">
            <v>1A7</v>
          </cell>
          <cell r="H63" t="str">
            <v>KEF11</v>
          </cell>
          <cell r="I63" t="str">
            <v>種子島射場系・射点系・試験系設備等の維持・運営</v>
          </cell>
        </row>
        <row r="64">
          <cell r="D64" t="str">
            <v>9P4</v>
          </cell>
          <cell r="E64" t="str">
            <v>産学官連携事業</v>
          </cell>
          <cell r="G64" t="str">
            <v>1A7</v>
          </cell>
          <cell r="H64" t="str">
            <v>KEF12</v>
          </cell>
          <cell r="I64" t="str">
            <v>内之浦射場の維持・整備・運営</v>
          </cell>
        </row>
        <row r="65">
          <cell r="D65" t="str">
            <v>9P5</v>
          </cell>
          <cell r="E65" t="str">
            <v>大学等連携推進事業</v>
          </cell>
          <cell r="G65" t="str">
            <v>1A7</v>
          </cell>
          <cell r="H65" t="str">
            <v>KEF13</v>
          </cell>
          <cell r="I65" t="str">
            <v>角田試験設備の維持・運営</v>
          </cell>
        </row>
        <row r="66">
          <cell r="D66" t="str">
            <v>9P6</v>
          </cell>
          <cell r="E66" t="str">
            <v>国際協力推進事業</v>
          </cell>
          <cell r="G66" t="str">
            <v>1A7</v>
          </cell>
          <cell r="H66" t="str">
            <v>KEF14</v>
          </cell>
          <cell r="I66" t="str">
            <v>ダウンレンジ局等の維持・運営</v>
          </cell>
        </row>
        <row r="67">
          <cell r="D67" t="str">
            <v>9P7</v>
          </cell>
          <cell r="E67" t="str">
            <v>アジア協力推進事業</v>
          </cell>
          <cell r="G67" t="str">
            <v>1A7</v>
          </cell>
          <cell r="H67" t="str">
            <v>KEF15</v>
          </cell>
          <cell r="I67" t="str">
            <v>内之浦宇宙空間観測所の維持運営</v>
          </cell>
        </row>
        <row r="68">
          <cell r="D68" t="str">
            <v>9P8</v>
          </cell>
          <cell r="E68" t="str">
            <v>広報事業</v>
          </cell>
          <cell r="G68" t="str">
            <v>1A7</v>
          </cell>
          <cell r="H68" t="str">
            <v>KEF16</v>
          </cell>
          <cell r="I68" t="str">
            <v>鹿児島宇宙センターの維持</v>
          </cell>
        </row>
        <row r="69">
          <cell r="D69" t="str">
            <v>9P9</v>
          </cell>
          <cell r="E69" t="str">
            <v>情報化推進事業</v>
          </cell>
          <cell r="G69" t="str">
            <v>1A7</v>
          </cell>
          <cell r="H69" t="str">
            <v>KEF18</v>
          </cell>
          <cell r="I69" t="str">
            <v>試験系設備の維持運営</v>
          </cell>
        </row>
        <row r="70">
          <cell r="D70" t="str">
            <v>9PA</v>
          </cell>
          <cell r="E70" t="str">
            <v>業務運営情報化事業</v>
          </cell>
          <cell r="G70" t="str">
            <v>1A7</v>
          </cell>
          <cell r="H70" t="str">
            <v>KEG12</v>
          </cell>
          <cell r="I70" t="str">
            <v>種子島射場系・射点系・試験系設備等の整備（交付金）</v>
          </cell>
        </row>
        <row r="71">
          <cell r="D71" t="str">
            <v>9PB</v>
          </cell>
          <cell r="E71" t="str">
            <v>システムズエンジニアリング推進事業</v>
          </cell>
          <cell r="G71" t="str">
            <v>1A7</v>
          </cell>
          <cell r="H71" t="str">
            <v>KF1A2</v>
          </cell>
          <cell r="I71" t="str">
            <v>施設設備の老朽化更新等（宇宙輸送系関連）</v>
          </cell>
        </row>
        <row r="72">
          <cell r="D72" t="str">
            <v>9PC</v>
          </cell>
          <cell r="E72" t="str">
            <v>リスク管理業務</v>
          </cell>
          <cell r="G72" t="str">
            <v>1A7</v>
          </cell>
          <cell r="H72" t="str">
            <v>UEG14</v>
          </cell>
          <cell r="I72" t="str">
            <v>射場・試験系設備の整備支援（科学本部）</v>
          </cell>
        </row>
        <row r="73">
          <cell r="D73" t="str">
            <v>9PD</v>
          </cell>
          <cell r="E73" t="str">
            <v>安全・信頼性推進事業</v>
          </cell>
          <cell r="G73" t="str">
            <v>1A8</v>
          </cell>
          <cell r="H73" t="str">
            <v>HBN22</v>
          </cell>
          <cell r="I73" t="str">
            <v>宇宙輸送系技術基盤の構築（ＨＱ）</v>
          </cell>
        </row>
        <row r="74">
          <cell r="D74" t="str">
            <v>9PE</v>
          </cell>
          <cell r="E74" t="str">
            <v>信頼性向上事業</v>
          </cell>
          <cell r="G74" t="str">
            <v>1A8</v>
          </cell>
          <cell r="H74" t="str">
            <v>KBF11</v>
          </cell>
          <cell r="I74" t="str">
            <v>Ｈ－ⅡＡ維持発展</v>
          </cell>
        </row>
        <row r="75">
          <cell r="D75" t="str">
            <v>9T1</v>
          </cell>
          <cell r="E75" t="str">
            <v>打上げ安全等事業</v>
          </cell>
          <cell r="G75" t="str">
            <v>1A8</v>
          </cell>
          <cell r="H75" t="str">
            <v>KBN11</v>
          </cell>
          <cell r="I75" t="str">
            <v>基幹ロケットの改善・高度化</v>
          </cell>
        </row>
        <row r="76">
          <cell r="D76" t="str">
            <v>KKH</v>
          </cell>
          <cell r="E76" t="str">
            <v>科研費を用いた研究</v>
          </cell>
          <cell r="G76" t="str">
            <v>1A8</v>
          </cell>
          <cell r="H76" t="str">
            <v>KBN12</v>
          </cell>
          <cell r="I76" t="str">
            <v>ロケット信頼性向上</v>
          </cell>
        </row>
        <row r="77">
          <cell r="D77" t="str">
            <v>KKJ</v>
          </cell>
          <cell r="E77" t="str">
            <v>科研費以外の競争的資金等（預り金扱い）</v>
          </cell>
          <cell r="G77" t="str">
            <v>1A8</v>
          </cell>
          <cell r="H77" t="str">
            <v>KBN21</v>
          </cell>
          <cell r="I77" t="str">
            <v>宇宙輸送系技術基盤の構築</v>
          </cell>
        </row>
        <row r="78">
          <cell r="D78" t="str">
            <v>XV1</v>
          </cell>
          <cell r="E78" t="str">
            <v>施設整備・維持運営事業</v>
          </cell>
          <cell r="G78" t="str">
            <v>1A9</v>
          </cell>
          <cell r="H78" t="str">
            <v>KBB11</v>
          </cell>
          <cell r="I78" t="str">
            <v>固体ロケットの開発研究</v>
          </cell>
        </row>
        <row r="79">
          <cell r="D79" t="str">
            <v>XW1</v>
          </cell>
          <cell r="E79" t="str">
            <v>業務協力員等招聘業務</v>
          </cell>
          <cell r="G79" t="str">
            <v>1A9</v>
          </cell>
          <cell r="H79" t="str">
            <v>UBJ1D</v>
          </cell>
          <cell r="I79" t="str">
            <v>固体ロケットプロジェクト協力（科学）</v>
          </cell>
        </row>
        <row r="80">
          <cell r="D80" t="str">
            <v>XWA</v>
          </cell>
          <cell r="E80" t="str">
            <v>航空プログラム共通</v>
          </cell>
          <cell r="G80" t="str">
            <v>2D2</v>
          </cell>
          <cell r="H80" t="str">
            <v>GA113</v>
          </cell>
          <cell r="I80" t="str">
            <v>ＧＯＳＡＴの開発（プロジェクト協力・ＴＥＤＡ開発）</v>
          </cell>
        </row>
        <row r="81">
          <cell r="D81" t="str">
            <v>XWG</v>
          </cell>
          <cell r="E81" t="str">
            <v>技術研究共通</v>
          </cell>
          <cell r="G81" t="str">
            <v>2D2</v>
          </cell>
          <cell r="H81" t="str">
            <v>GAJG3</v>
          </cell>
          <cell r="I81" t="str">
            <v>ＧＯＳＡＴの開発（プロジェクト協力・ＴＥＤＡ開発）</v>
          </cell>
        </row>
        <row r="82">
          <cell r="D82" t="str">
            <v>XWH</v>
          </cell>
          <cell r="E82" t="str">
            <v>事業運営業務</v>
          </cell>
          <cell r="G82" t="str">
            <v>2D2</v>
          </cell>
          <cell r="H82" t="str">
            <v>GAJGD</v>
          </cell>
          <cell r="I82" t="str">
            <v>ＧＯＳＡＴの運用（技術評価支援）</v>
          </cell>
        </row>
        <row r="83">
          <cell r="D83" t="str">
            <v>XWK</v>
          </cell>
          <cell r="E83" t="str">
            <v>輸送プログラム共通</v>
          </cell>
          <cell r="G83" t="str">
            <v>2D2</v>
          </cell>
          <cell r="H83" t="str">
            <v>HA122</v>
          </cell>
          <cell r="I83" t="str">
            <v>ＧＯＳＡＴの打上げ（施設）</v>
          </cell>
        </row>
        <row r="84">
          <cell r="D84" t="str">
            <v>XWL</v>
          </cell>
          <cell r="E84" t="str">
            <v>月惑星プログラム共通</v>
          </cell>
          <cell r="G84" t="str">
            <v>2D2</v>
          </cell>
          <cell r="H84" t="str">
            <v>HA135</v>
          </cell>
          <cell r="I84" t="str">
            <v>ＧＯＳＡＴ追跡管制設置の開発（ＨＱ支援）</v>
          </cell>
        </row>
        <row r="85">
          <cell r="D85" t="str">
            <v>XWR</v>
          </cell>
          <cell r="E85" t="str">
            <v>利用プログラム共通</v>
          </cell>
          <cell r="G85" t="str">
            <v>2D2</v>
          </cell>
          <cell r="H85" t="str">
            <v>HACGF</v>
          </cell>
          <cell r="I85" t="str">
            <v>ＧＯＳＡＴ打上げ広報</v>
          </cell>
        </row>
        <row r="86">
          <cell r="D86" t="str">
            <v>XWU</v>
          </cell>
          <cell r="E86" t="str">
            <v>科学プログラム共通</v>
          </cell>
          <cell r="G86" t="str">
            <v>2D2</v>
          </cell>
          <cell r="H86" t="str">
            <v>KA112</v>
          </cell>
          <cell r="I86" t="str">
            <v>ＧＯＳＡＴの開発（環境試験支援）</v>
          </cell>
        </row>
        <row r="87">
          <cell r="D87" t="str">
            <v>XWY</v>
          </cell>
          <cell r="E87" t="str">
            <v>有人宇宙環境利用ミッション本部共通</v>
          </cell>
          <cell r="G87" t="str">
            <v>2D2</v>
          </cell>
          <cell r="H87" t="str">
            <v>KA121</v>
          </cell>
          <cell r="I87" t="str">
            <v>ＧＯＳＡＴの打上げ</v>
          </cell>
        </row>
        <row r="88">
          <cell r="D88" t="str">
            <v>XY1</v>
          </cell>
          <cell r="E88" t="str">
            <v>人員雇用</v>
          </cell>
          <cell r="G88" t="str">
            <v>2D2</v>
          </cell>
          <cell r="H88" t="str">
            <v>KA132</v>
          </cell>
          <cell r="I88" t="str">
            <v>ＧＯＳＡＴ追跡管制設備の開発（ＮＷ／軌力関連）</v>
          </cell>
        </row>
        <row r="89">
          <cell r="D89" t="str">
            <v>XY2</v>
          </cell>
          <cell r="E89" t="str">
            <v>一般管理業務</v>
          </cell>
          <cell r="G89" t="str">
            <v>2D2</v>
          </cell>
          <cell r="H89" t="str">
            <v>KA142</v>
          </cell>
          <cell r="I89" t="str">
            <v>ＧＯＳＡＴの追跡管制隊支援</v>
          </cell>
        </row>
        <row r="90">
          <cell r="G90" t="str">
            <v>2D2</v>
          </cell>
          <cell r="H90" t="str">
            <v>KA152</v>
          </cell>
          <cell r="I90" t="str">
            <v>ＧＯＳＡＴの追跡管制運用支援</v>
          </cell>
        </row>
        <row r="91">
          <cell r="G91" t="str">
            <v>2D2</v>
          </cell>
          <cell r="H91" t="str">
            <v>KACG2</v>
          </cell>
          <cell r="I91" t="str">
            <v>ＧＯＳＡＴの開発（環境試験支援）</v>
          </cell>
        </row>
        <row r="92">
          <cell r="G92" t="str">
            <v>2D2</v>
          </cell>
          <cell r="H92" t="str">
            <v>KADG4</v>
          </cell>
          <cell r="I92" t="str">
            <v>ＧＯＳＡＴの打上げ</v>
          </cell>
        </row>
        <row r="93">
          <cell r="G93" t="str">
            <v>2D2</v>
          </cell>
          <cell r="H93" t="str">
            <v>KCCG6</v>
          </cell>
          <cell r="I93" t="str">
            <v>ＧＯＳＡＴ追跡管制設備の開発（ＮＷ／軌力関連）</v>
          </cell>
        </row>
        <row r="94">
          <cell r="G94" t="str">
            <v>2D2</v>
          </cell>
          <cell r="H94" t="str">
            <v>KCEGA</v>
          </cell>
          <cell r="I94" t="str">
            <v>ＧＯＳＡＴの追跡管制運用支援</v>
          </cell>
        </row>
        <row r="95">
          <cell r="G95" t="str">
            <v>2D2</v>
          </cell>
          <cell r="H95" t="str">
            <v>RA111</v>
          </cell>
          <cell r="I95" t="str">
            <v>ＧＯＳＡＴの開発</v>
          </cell>
        </row>
        <row r="96">
          <cell r="G96" t="str">
            <v>2D2</v>
          </cell>
          <cell r="H96" t="str">
            <v>RA131</v>
          </cell>
          <cell r="I96" t="str">
            <v>ＧＯＳＡＴ追跡管制設備の開発</v>
          </cell>
        </row>
        <row r="97">
          <cell r="G97" t="str">
            <v>2D2</v>
          </cell>
          <cell r="H97" t="str">
            <v>RA133</v>
          </cell>
          <cell r="I97" t="str">
            <v>ＧＯＳＡＴデータ受信記録処理システムの整備</v>
          </cell>
        </row>
        <row r="98">
          <cell r="G98" t="str">
            <v>2D2</v>
          </cell>
          <cell r="H98" t="str">
            <v>RA134</v>
          </cell>
          <cell r="I98" t="str">
            <v>ＧＯＳＡＴ利用研究システムの整備</v>
          </cell>
        </row>
        <row r="99">
          <cell r="G99" t="str">
            <v>2D2</v>
          </cell>
          <cell r="H99" t="str">
            <v>RA141</v>
          </cell>
          <cell r="I99" t="str">
            <v>ＧＯＳＡＴの追跡管制隊</v>
          </cell>
        </row>
        <row r="100">
          <cell r="G100" t="str">
            <v>2D2</v>
          </cell>
          <cell r="H100" t="str">
            <v>RA151</v>
          </cell>
          <cell r="I100" t="str">
            <v>ＧＯＳＡＴの軌道上衛星運用</v>
          </cell>
        </row>
        <row r="101">
          <cell r="G101" t="str">
            <v>2D2</v>
          </cell>
          <cell r="H101" t="str">
            <v>RA161</v>
          </cell>
          <cell r="I101" t="str">
            <v>ＧＯＳＡＴのデータ受信処理・保存提供</v>
          </cell>
        </row>
        <row r="102">
          <cell r="G102" t="str">
            <v>2D2</v>
          </cell>
          <cell r="H102" t="str">
            <v>RA162</v>
          </cell>
          <cell r="I102" t="str">
            <v>ＧＯＳＡＴ地球観測情報システム機能付加</v>
          </cell>
        </row>
        <row r="103">
          <cell r="G103" t="str">
            <v>2D2</v>
          </cell>
          <cell r="H103" t="str">
            <v>RA163</v>
          </cell>
          <cell r="I103" t="str">
            <v>ＧＯＳＡＴデータ利用研究</v>
          </cell>
        </row>
        <row r="104">
          <cell r="G104" t="str">
            <v>2D2</v>
          </cell>
          <cell r="H104" t="str">
            <v>RACG1</v>
          </cell>
          <cell r="I104" t="str">
            <v>ＧＯＳＡＴの開発</v>
          </cell>
        </row>
        <row r="105">
          <cell r="G105" t="str">
            <v>2D2</v>
          </cell>
          <cell r="H105" t="str">
            <v>RCCG5</v>
          </cell>
          <cell r="I105" t="str">
            <v>ＧＯＳＡＴ追跡管制設備の開発</v>
          </cell>
        </row>
        <row r="106">
          <cell r="G106" t="str">
            <v>2D2</v>
          </cell>
          <cell r="H106" t="str">
            <v>RCEG9</v>
          </cell>
          <cell r="I106" t="str">
            <v>ＧＯＳＡＴの追跡管制運用</v>
          </cell>
        </row>
        <row r="107">
          <cell r="G107" t="str">
            <v>2D2</v>
          </cell>
          <cell r="H107" t="str">
            <v>RFAGC</v>
          </cell>
          <cell r="I107" t="str">
            <v>ＧＯＳＡＴのデータ利用研究</v>
          </cell>
        </row>
        <row r="108">
          <cell r="G108" t="str">
            <v>2D2</v>
          </cell>
          <cell r="H108" t="str">
            <v>RFCG7</v>
          </cell>
          <cell r="I108" t="str">
            <v>ＧＯＳＡＴデータ受信処理解析・保存提供設備の開発</v>
          </cell>
        </row>
        <row r="109">
          <cell r="G109" t="str">
            <v>2D2</v>
          </cell>
          <cell r="H109" t="str">
            <v>RFEG8</v>
          </cell>
          <cell r="I109" t="str">
            <v>ＧＯＳＡＴのミッションデータの品質保証</v>
          </cell>
        </row>
        <row r="110">
          <cell r="G110" t="str">
            <v>2D2</v>
          </cell>
          <cell r="H110" t="str">
            <v>RFEGB</v>
          </cell>
          <cell r="I110" t="str">
            <v>ＧＯＳＡＴのデータ受信処理・保存提供</v>
          </cell>
        </row>
        <row r="111">
          <cell r="G111" t="str">
            <v>2D3</v>
          </cell>
          <cell r="H111" t="str">
            <v>GAJH4</v>
          </cell>
          <cell r="I111" t="str">
            <v>ＧＰＭ／ＤＰＲの開発（プロジェクト協力）</v>
          </cell>
        </row>
        <row r="112">
          <cell r="G112" t="str">
            <v>2D3</v>
          </cell>
          <cell r="H112" t="str">
            <v>GB213</v>
          </cell>
          <cell r="I112" t="str">
            <v>ＧＰＭ／ＤＰＲの開発（プロジェクト協力）</v>
          </cell>
        </row>
        <row r="113">
          <cell r="G113" t="str">
            <v>2D3</v>
          </cell>
          <cell r="H113" t="str">
            <v>HACHA</v>
          </cell>
          <cell r="I113" t="str">
            <v>ＧＰＭ／ＤＰＲ打上げ広報</v>
          </cell>
        </row>
        <row r="114">
          <cell r="G114" t="str">
            <v>2D3</v>
          </cell>
          <cell r="H114" t="str">
            <v>HB214</v>
          </cell>
          <cell r="I114" t="str">
            <v>ＧＰＭ／ＤＰＲの開発（ＨＱ協力）</v>
          </cell>
        </row>
        <row r="115">
          <cell r="G115" t="str">
            <v>2D3</v>
          </cell>
          <cell r="H115" t="str">
            <v>KACH3</v>
          </cell>
          <cell r="I115" t="str">
            <v>ＧＰＭ／ＤＰＲの開発（環境試験支援）</v>
          </cell>
        </row>
        <row r="116">
          <cell r="G116" t="str">
            <v>2D3</v>
          </cell>
          <cell r="H116" t="str">
            <v>KADH5</v>
          </cell>
          <cell r="I116" t="str">
            <v>ＧＰＭ／ＤＰＲの打上げ</v>
          </cell>
        </row>
        <row r="117">
          <cell r="G117" t="str">
            <v>2D3</v>
          </cell>
          <cell r="H117" t="str">
            <v>KB212</v>
          </cell>
          <cell r="I117" t="str">
            <v>ＧＰＭ／ＤＰＲの開発（環境試験支援）</v>
          </cell>
        </row>
        <row r="118">
          <cell r="G118" t="str">
            <v>2D3</v>
          </cell>
          <cell r="H118" t="str">
            <v>KB221</v>
          </cell>
          <cell r="I118" t="str">
            <v>ＧＰＭ／ＤＰＲの打上げ</v>
          </cell>
        </row>
        <row r="119">
          <cell r="G119" t="str">
            <v>2D3</v>
          </cell>
          <cell r="H119" t="str">
            <v>RABH1</v>
          </cell>
          <cell r="I119" t="str">
            <v>ＧＰＭ／ＤＰＲの研究</v>
          </cell>
        </row>
        <row r="120">
          <cell r="G120" t="str">
            <v>2D3</v>
          </cell>
          <cell r="H120" t="str">
            <v>RACH2</v>
          </cell>
          <cell r="I120" t="str">
            <v>ＧＰＭ／ＤＰＲの開発</v>
          </cell>
        </row>
        <row r="121">
          <cell r="G121" t="str">
            <v>2D3</v>
          </cell>
          <cell r="H121" t="str">
            <v>RB211</v>
          </cell>
          <cell r="I121" t="str">
            <v>ＧＰＭ／ＤＰＲの開発</v>
          </cell>
        </row>
        <row r="122">
          <cell r="G122" t="str">
            <v>2D3</v>
          </cell>
          <cell r="H122" t="str">
            <v>RB231</v>
          </cell>
          <cell r="I122" t="str">
            <v>ＧＰＭ／ＤＰＲデータ処理解析・保存提供設備の開発</v>
          </cell>
        </row>
        <row r="123">
          <cell r="G123" t="str">
            <v>2D3</v>
          </cell>
          <cell r="H123" t="str">
            <v>RFAH7</v>
          </cell>
          <cell r="I123" t="str">
            <v>ＧＰＭ／ＤＰＲデータ処理解析設備の研究</v>
          </cell>
        </row>
        <row r="124">
          <cell r="G124" t="str">
            <v>2D3</v>
          </cell>
          <cell r="H124" t="str">
            <v>RFAH9</v>
          </cell>
          <cell r="I124" t="str">
            <v>ＧＰＭ／ＤＰＲの利用研究</v>
          </cell>
        </row>
        <row r="125">
          <cell r="G125" t="str">
            <v>2D3</v>
          </cell>
          <cell r="H125" t="str">
            <v>RFCH6</v>
          </cell>
          <cell r="I125" t="str">
            <v>ＧＰＭ／ＤＰＲデータ処理解析・保存提供設備の開発</v>
          </cell>
        </row>
        <row r="126">
          <cell r="G126" t="str">
            <v>2D3</v>
          </cell>
          <cell r="H126" t="str">
            <v>RFEH8</v>
          </cell>
          <cell r="I126" t="str">
            <v>ＧＰＭ／ＤＰＲのデータ処理・保存提供</v>
          </cell>
        </row>
        <row r="127">
          <cell r="G127" t="str">
            <v>2D3</v>
          </cell>
          <cell r="H127" t="str">
            <v>RFMR5</v>
          </cell>
          <cell r="I127" t="str">
            <v>ＴＲＭＭのデータ処理</v>
          </cell>
        </row>
        <row r="128">
          <cell r="G128" t="str">
            <v>2D3</v>
          </cell>
          <cell r="H128" t="str">
            <v>RFMR6</v>
          </cell>
          <cell r="I128" t="str">
            <v>ＴＲＭＭの利用研究</v>
          </cell>
        </row>
        <row r="129">
          <cell r="G129" t="str">
            <v>2D4</v>
          </cell>
          <cell r="H129" t="str">
            <v>GAJZ6</v>
          </cell>
          <cell r="I129" t="str">
            <v>ＡＤＥＯＳ－Ⅱの運用（技術評価支援）</v>
          </cell>
        </row>
        <row r="130">
          <cell r="G130" t="str">
            <v>2D4</v>
          </cell>
          <cell r="H130" t="str">
            <v>KCEZ5</v>
          </cell>
          <cell r="I130" t="str">
            <v>ＡＤＥＯＳ－Ⅱの追跡管制運用支援</v>
          </cell>
        </row>
        <row r="131">
          <cell r="G131" t="str">
            <v>2D4</v>
          </cell>
          <cell r="H131" t="str">
            <v>RCCZ1</v>
          </cell>
          <cell r="I131" t="str">
            <v>ＡＤＥＯＳ－Ⅱ追跡管制設備の開発</v>
          </cell>
        </row>
        <row r="132">
          <cell r="G132" t="str">
            <v>2D4</v>
          </cell>
          <cell r="H132" t="str">
            <v>RCEZ4</v>
          </cell>
          <cell r="I132" t="str">
            <v>ＡＤＥＯＳ－Ⅱの追跡管制運用</v>
          </cell>
        </row>
        <row r="133">
          <cell r="G133" t="str">
            <v>2D4</v>
          </cell>
          <cell r="H133" t="str">
            <v>RFCZ2</v>
          </cell>
          <cell r="I133" t="str">
            <v>ＡＤＥＯＳ－Ⅱデータ受信処理解析設備の開発</v>
          </cell>
        </row>
        <row r="134">
          <cell r="G134" t="str">
            <v>2D4</v>
          </cell>
          <cell r="H134" t="str">
            <v>RFER1</v>
          </cell>
          <cell r="I134" t="str">
            <v>ＡＤＥＯＳ－Ⅱ／ＡＭＳＲ－Ｅのデータ受信処理</v>
          </cell>
        </row>
        <row r="135">
          <cell r="G135" t="str">
            <v>2D4</v>
          </cell>
          <cell r="H135" t="str">
            <v>RFEZ3</v>
          </cell>
          <cell r="I135" t="str">
            <v>ＡＤＥＯＳ－Ⅱミッションデータの品質保証</v>
          </cell>
        </row>
        <row r="136">
          <cell r="G136" t="str">
            <v>2D4</v>
          </cell>
          <cell r="H136" t="str">
            <v>RFMR2</v>
          </cell>
          <cell r="I136" t="str">
            <v>ＡＤＥＯＳ－Ⅱの利用研究</v>
          </cell>
        </row>
        <row r="137">
          <cell r="G137" t="str">
            <v>2D5</v>
          </cell>
          <cell r="H137" t="str">
            <v>GC313</v>
          </cell>
          <cell r="I137" t="str">
            <v>ＧＣＯＭ－Ｗの開発（プロジェクト協力・ＴＥＤＡ開発）</v>
          </cell>
        </row>
        <row r="138">
          <cell r="G138" t="str">
            <v>2D5</v>
          </cell>
          <cell r="H138" t="str">
            <v>HC314</v>
          </cell>
          <cell r="I138" t="str">
            <v>ＧＣＯＭ－Ｗの開発（ＨＱ協力）</v>
          </cell>
        </row>
        <row r="139">
          <cell r="G139" t="str">
            <v>2D5</v>
          </cell>
          <cell r="H139" t="str">
            <v>KC312</v>
          </cell>
          <cell r="I139" t="str">
            <v>ＧＣＯＭ－Ｗの開発（環境試験支援）</v>
          </cell>
        </row>
        <row r="140">
          <cell r="G140" t="str">
            <v>2D5</v>
          </cell>
          <cell r="H140" t="str">
            <v>KC351</v>
          </cell>
          <cell r="I140" t="str">
            <v>ＧＣＯＭ－Ｗの打上げ</v>
          </cell>
        </row>
        <row r="141">
          <cell r="G141" t="str">
            <v>2D5</v>
          </cell>
          <cell r="H141" t="str">
            <v>RC311</v>
          </cell>
          <cell r="I141" t="str">
            <v>ＧＣＯＭ－Ｗの開発</v>
          </cell>
        </row>
        <row r="142">
          <cell r="G142" t="str">
            <v>2D5</v>
          </cell>
          <cell r="H142" t="str">
            <v>RC315</v>
          </cell>
          <cell r="I142" t="str">
            <v>水循環変動観測衛星（ＧＣＯＭ－Ｗ１）の研究</v>
          </cell>
        </row>
        <row r="143">
          <cell r="G143" t="str">
            <v>2D5</v>
          </cell>
          <cell r="H143" t="str">
            <v>RC361</v>
          </cell>
          <cell r="I143" t="str">
            <v>ＧＣＯＭ－Ｗデータ受信処理解析・保存提供設備の開発</v>
          </cell>
        </row>
        <row r="144">
          <cell r="G144" t="str">
            <v>2D5</v>
          </cell>
          <cell r="H144" t="str">
            <v>RC371</v>
          </cell>
          <cell r="I144" t="str">
            <v>ＧＣＯＭ－Ｗの開発</v>
          </cell>
        </row>
        <row r="145">
          <cell r="G145" t="str">
            <v>2D6</v>
          </cell>
          <cell r="H145" t="str">
            <v>RC37A</v>
          </cell>
          <cell r="I145" t="str">
            <v>ＧＣＯＭ－Ｃの開発</v>
          </cell>
        </row>
        <row r="146">
          <cell r="G146" t="str">
            <v>2D7</v>
          </cell>
          <cell r="H146" t="str">
            <v>RD411</v>
          </cell>
          <cell r="I146" t="str">
            <v>ＥａｒｔｈＣＡＲＥ／ＣＰＲの開発</v>
          </cell>
        </row>
        <row r="147">
          <cell r="G147" t="str">
            <v>2F4</v>
          </cell>
          <cell r="H147" t="str">
            <v>GAJQ2</v>
          </cell>
          <cell r="I147" t="str">
            <v>高精度測位実験システムの研究（搭載機器研究支援）</v>
          </cell>
        </row>
        <row r="148">
          <cell r="G148" t="str">
            <v>2F4</v>
          </cell>
          <cell r="H148" t="str">
            <v>GAJQ5</v>
          </cell>
          <cell r="I148" t="str">
            <v>高精度測位実験システムの開発（搭載機器開発支援）</v>
          </cell>
        </row>
        <row r="149">
          <cell r="G149" t="str">
            <v>2F4</v>
          </cell>
          <cell r="H149" t="str">
            <v>GAJQ9</v>
          </cell>
          <cell r="I149" t="str">
            <v>高精度測位実験システムの運用（技術評価支援）</v>
          </cell>
        </row>
        <row r="150">
          <cell r="G150" t="str">
            <v>2F4</v>
          </cell>
          <cell r="H150" t="str">
            <v>HABQA</v>
          </cell>
          <cell r="I150" t="str">
            <v>高精度測位実験システムの研究（国際調整支援）</v>
          </cell>
        </row>
        <row r="151">
          <cell r="G151" t="str">
            <v>2F4</v>
          </cell>
          <cell r="H151" t="str">
            <v>HACQF</v>
          </cell>
          <cell r="I151" t="str">
            <v>ＱＺＳＳ開発プロジェクト（HQ協力）</v>
          </cell>
        </row>
        <row r="152">
          <cell r="G152" t="str">
            <v>2F4</v>
          </cell>
          <cell r="H152" t="str">
            <v>HC13B</v>
          </cell>
          <cell r="I152" t="str">
            <v>施設設備の整備・改修（宇宙利用推進関連）（本社分）</v>
          </cell>
        </row>
        <row r="153">
          <cell r="G153" t="str">
            <v>2F4</v>
          </cell>
          <cell r="H153" t="str">
            <v>KABQ3</v>
          </cell>
          <cell r="I153" t="str">
            <v>高精度測位実験システムの研究（地上システム研究支援）</v>
          </cell>
        </row>
        <row r="154">
          <cell r="G154" t="str">
            <v>2F4</v>
          </cell>
          <cell r="H154" t="str">
            <v>KACQ6</v>
          </cell>
          <cell r="I154" t="str">
            <v>高精度測位実験システムの開発（地上システム開発支援）</v>
          </cell>
        </row>
        <row r="155">
          <cell r="G155" t="str">
            <v>2F4</v>
          </cell>
          <cell r="H155" t="str">
            <v>KACQ7</v>
          </cell>
          <cell r="I155" t="str">
            <v>高精度測位実験システムの開発（環境試験支援）</v>
          </cell>
        </row>
        <row r="156">
          <cell r="G156" t="str">
            <v>2F4</v>
          </cell>
          <cell r="H156" t="str">
            <v>KCCQD</v>
          </cell>
          <cell r="I156" t="str">
            <v>準天頂衛星システム追跡管制設備の開発（ＮＷ／軌力関連）</v>
          </cell>
        </row>
        <row r="157">
          <cell r="G157" t="str">
            <v>2F4</v>
          </cell>
          <cell r="H157" t="str">
            <v>RABQ1</v>
          </cell>
          <cell r="I157" t="str">
            <v>高精度測位実験システムの研究</v>
          </cell>
        </row>
        <row r="158">
          <cell r="G158" t="str">
            <v>2F4</v>
          </cell>
          <cell r="H158" t="str">
            <v>RACQ4</v>
          </cell>
          <cell r="I158" t="str">
            <v>高精度測位実験システムの開発</v>
          </cell>
        </row>
        <row r="159">
          <cell r="G159" t="str">
            <v>2F4</v>
          </cell>
          <cell r="H159" t="str">
            <v>RACQB</v>
          </cell>
          <cell r="I159" t="str">
            <v>ＱＺＳＳ開発プロジェクト</v>
          </cell>
        </row>
        <row r="160">
          <cell r="G160" t="str">
            <v>2F4</v>
          </cell>
          <cell r="H160" t="str">
            <v>RADQG</v>
          </cell>
          <cell r="I160" t="str">
            <v>準天頂衛星の打上げ</v>
          </cell>
        </row>
        <row r="161">
          <cell r="G161" t="str">
            <v>2F4</v>
          </cell>
          <cell r="H161" t="str">
            <v>RAEQ8</v>
          </cell>
          <cell r="I161" t="str">
            <v>高精度測位実験システムの運用</v>
          </cell>
        </row>
        <row r="162">
          <cell r="G162" t="str">
            <v>2F4</v>
          </cell>
          <cell r="H162" t="str">
            <v>RC13C</v>
          </cell>
          <cell r="I162" t="str">
            <v>施設設備の整備・改修（宇宙利用推進関連）（利用分）</v>
          </cell>
        </row>
        <row r="163">
          <cell r="G163" t="str">
            <v>2F4</v>
          </cell>
          <cell r="H163" t="str">
            <v>RC221</v>
          </cell>
          <cell r="I163" t="str">
            <v>沖縄宇宙通信所準天頂衛星追跡管制局の整備</v>
          </cell>
        </row>
        <row r="164">
          <cell r="G164" t="str">
            <v>2F4</v>
          </cell>
          <cell r="H164" t="str">
            <v>RCCQC</v>
          </cell>
          <cell r="I164" t="str">
            <v>ＱＺＳ－１追跡管制設備の開発</v>
          </cell>
        </row>
        <row r="165">
          <cell r="G165" t="str">
            <v>2G1</v>
          </cell>
          <cell r="H165" t="str">
            <v>GAAPD</v>
          </cell>
          <cell r="I165" t="str">
            <v>超低高度衛星技術試験機の開発（プロジェクト支援）</v>
          </cell>
        </row>
        <row r="166">
          <cell r="G166" t="str">
            <v>2G1</v>
          </cell>
          <cell r="H166" t="str">
            <v>GAARL</v>
          </cell>
          <cell r="I166" t="str">
            <v>センサ校正技術の研究</v>
          </cell>
        </row>
        <row r="167">
          <cell r="G167" t="str">
            <v>2G1</v>
          </cell>
          <cell r="H167" t="str">
            <v>GAARR</v>
          </cell>
          <cell r="I167" t="str">
            <v>大型ミラーの研究（研究開発本部）</v>
          </cell>
        </row>
        <row r="168">
          <cell r="G168" t="str">
            <v>2G1</v>
          </cell>
          <cell r="H168" t="str">
            <v>GACP6</v>
          </cell>
          <cell r="I168" t="str">
            <v>ＳＤＳミッション機器の研究開発</v>
          </cell>
        </row>
        <row r="169">
          <cell r="G169" t="str">
            <v>2G1</v>
          </cell>
          <cell r="H169" t="str">
            <v>GAJRN</v>
          </cell>
          <cell r="I169" t="str">
            <v>将来利用推進ミッションの研究（プロジェクト協力）</v>
          </cell>
        </row>
        <row r="170">
          <cell r="G170" t="str">
            <v>2G1</v>
          </cell>
          <cell r="H170" t="str">
            <v>GC3?3</v>
          </cell>
          <cell r="I170" t="str">
            <v>地球環境変動観測ミッションの研究（プロジェクト協力）</v>
          </cell>
        </row>
        <row r="171">
          <cell r="G171" t="str">
            <v>2G1</v>
          </cell>
          <cell r="H171" t="str">
            <v>KAARM</v>
          </cell>
          <cell r="I171" t="str">
            <v>将来の利用推進ミッションの研究（社会安全・地球観測分野）（環境試験支援）</v>
          </cell>
        </row>
        <row r="172">
          <cell r="G172" t="str">
            <v>2G1</v>
          </cell>
          <cell r="H172" t="str">
            <v>KAART</v>
          </cell>
          <cell r="I172" t="str">
            <v>大型ミラーの研究（基幹分）</v>
          </cell>
        </row>
        <row r="173">
          <cell r="G173" t="str">
            <v>2G1</v>
          </cell>
          <cell r="H173" t="str">
            <v>KACP9</v>
          </cell>
          <cell r="I173" t="str">
            <v>ＳＤＳミッション機器の研究開発（追跡）</v>
          </cell>
        </row>
        <row r="174">
          <cell r="G174" t="str">
            <v>2G1</v>
          </cell>
          <cell r="H174" t="str">
            <v>RAAD1</v>
          </cell>
          <cell r="I174" t="str">
            <v>災害監視ミッションの研究</v>
          </cell>
        </row>
        <row r="175">
          <cell r="G175" t="str">
            <v>2G1</v>
          </cell>
          <cell r="H175" t="str">
            <v>RAAP4</v>
          </cell>
          <cell r="I175" t="str">
            <v>将来の利用推進ミッションの研究（共通分野）</v>
          </cell>
        </row>
        <row r="176">
          <cell r="G176" t="str">
            <v>2G1</v>
          </cell>
          <cell r="H176" t="str">
            <v>RAAP5</v>
          </cell>
          <cell r="I176" t="str">
            <v>将来の利用推進ミッションの研究（通信・測位・共通分野）</v>
          </cell>
        </row>
        <row r="177">
          <cell r="G177" t="str">
            <v>2G1</v>
          </cell>
          <cell r="H177" t="str">
            <v>RAAP7</v>
          </cell>
          <cell r="I177" t="str">
            <v>次期ＤＲＴＳの研究</v>
          </cell>
        </row>
        <row r="178">
          <cell r="G178" t="str">
            <v>2G1</v>
          </cell>
          <cell r="H178" t="str">
            <v>RAAP8</v>
          </cell>
          <cell r="I178" t="str">
            <v>利用推進プログラムＳＥ室の活動</v>
          </cell>
        </row>
        <row r="179">
          <cell r="G179" t="str">
            <v>2G1</v>
          </cell>
          <cell r="H179" t="str">
            <v>RAAPA</v>
          </cell>
          <cell r="I179" t="str">
            <v>競争的萌芽研究（利用）</v>
          </cell>
        </row>
        <row r="180">
          <cell r="G180" t="str">
            <v>2G1</v>
          </cell>
          <cell r="H180" t="str">
            <v>RAAPB</v>
          </cell>
          <cell r="I180" t="str">
            <v>人当的萌芽研究（利用）</v>
          </cell>
        </row>
        <row r="181">
          <cell r="G181" t="str">
            <v>2G1</v>
          </cell>
          <cell r="H181" t="str">
            <v>RAAPC</v>
          </cell>
          <cell r="I181" t="str">
            <v>超低高度衛星技術試験機の開発</v>
          </cell>
        </row>
        <row r="182">
          <cell r="G182" t="str">
            <v>2G1</v>
          </cell>
          <cell r="H182" t="str">
            <v>RAARJ</v>
          </cell>
          <cell r="I182" t="str">
            <v>地球環境変動観測ミッションの研究</v>
          </cell>
        </row>
        <row r="183">
          <cell r="G183" t="str">
            <v>2G1</v>
          </cell>
          <cell r="H183" t="str">
            <v>RAARK</v>
          </cell>
          <cell r="I183" t="str">
            <v>将来の利用推進ミッションの研究（社会安全・地球観測分野）</v>
          </cell>
        </row>
        <row r="184">
          <cell r="G184" t="str">
            <v>2G1</v>
          </cell>
          <cell r="H184" t="str">
            <v>RAARP</v>
          </cell>
          <cell r="I184" t="str">
            <v>大型ミラーの研究</v>
          </cell>
        </row>
        <row r="185">
          <cell r="G185" t="str">
            <v>2G1</v>
          </cell>
          <cell r="H185" t="str">
            <v>RABD2</v>
          </cell>
          <cell r="I185" t="str">
            <v>災害監視衛星（ＳＡＲ）の開発研究</v>
          </cell>
        </row>
        <row r="186">
          <cell r="G186" t="str">
            <v>2G1</v>
          </cell>
          <cell r="H186" t="str">
            <v>RACD3</v>
          </cell>
          <cell r="I186" t="str">
            <v>災害監視衛星（ＳＡＲ）の開発</v>
          </cell>
        </row>
        <row r="187">
          <cell r="G187" t="str">
            <v>2G1</v>
          </cell>
          <cell r="H187" t="str">
            <v>RACD4</v>
          </cell>
          <cell r="I187" t="str">
            <v>災害監視衛星（光学）の開発</v>
          </cell>
        </row>
        <row r="188">
          <cell r="G188" t="str">
            <v>2G1</v>
          </cell>
          <cell r="H188" t="str">
            <v>RC3?1</v>
          </cell>
          <cell r="I188" t="str">
            <v>地球環境変動観測ミッションの研究</v>
          </cell>
        </row>
        <row r="189">
          <cell r="G189" t="str">
            <v>2G1</v>
          </cell>
          <cell r="H189" t="str">
            <v>RC3?2</v>
          </cell>
          <cell r="I189" t="str">
            <v>水循環変動観測衛星（ＧＣＯＭ－Ｗ１）の研究</v>
          </cell>
        </row>
        <row r="190">
          <cell r="G190" t="str">
            <v>2G1</v>
          </cell>
          <cell r="H190" t="str">
            <v>UAARQ</v>
          </cell>
          <cell r="I190" t="str">
            <v>将来利用推進ミッションの研究（科学本部）</v>
          </cell>
        </row>
        <row r="191">
          <cell r="G191" t="str">
            <v>2G1</v>
          </cell>
          <cell r="H191" t="str">
            <v>UAARS</v>
          </cell>
          <cell r="I191" t="str">
            <v>大型ミラーの研究（科学分）</v>
          </cell>
        </row>
        <row r="192">
          <cell r="G192" t="str">
            <v>2G2</v>
          </cell>
          <cell r="H192" t="str">
            <v>GGM5G</v>
          </cell>
          <cell r="I192" t="str">
            <v>ＧＭＳ－５の運用（技術評価支援）</v>
          </cell>
        </row>
        <row r="193">
          <cell r="G193" t="str">
            <v>2G2</v>
          </cell>
          <cell r="H193" t="str">
            <v>KGM5D</v>
          </cell>
          <cell r="I193" t="str">
            <v>ＧＭＳ－５の追跡管制運用支援</v>
          </cell>
        </row>
        <row r="194">
          <cell r="G194" t="str">
            <v>2G2</v>
          </cell>
          <cell r="H194" t="str">
            <v>RGM5C</v>
          </cell>
          <cell r="I194" t="str">
            <v>ＧＭＳ－５の追跡管制運用</v>
          </cell>
        </row>
        <row r="195">
          <cell r="G195" t="str">
            <v>2G3</v>
          </cell>
          <cell r="H195" t="str">
            <v>GFFRF</v>
          </cell>
          <cell r="I195" t="str">
            <v>地球観測センターの運営（研究開発本部）</v>
          </cell>
        </row>
        <row r="196">
          <cell r="G196" t="str">
            <v>2G3</v>
          </cell>
          <cell r="H196" t="str">
            <v>HFFRC</v>
          </cell>
          <cell r="I196" t="str">
            <v>地球観測利用推進センターの運営（施設）</v>
          </cell>
        </row>
        <row r="197">
          <cell r="G197" t="str">
            <v>2G3</v>
          </cell>
          <cell r="H197" t="str">
            <v>HFFRG</v>
          </cell>
          <cell r="I197" t="str">
            <v>地球観測利用推進センターの運営（本社）</v>
          </cell>
        </row>
        <row r="198">
          <cell r="G198" t="str">
            <v>2G3</v>
          </cell>
          <cell r="H198" t="str">
            <v>HFFSF</v>
          </cell>
          <cell r="I198" t="str">
            <v>バンコク事務所運営支援</v>
          </cell>
        </row>
        <row r="199">
          <cell r="G199" t="str">
            <v>2G3</v>
          </cell>
          <cell r="H199" t="str">
            <v>KCEPB</v>
          </cell>
          <cell r="I199" t="str">
            <v>ＯＩＣＥＴＳ追跡管制運用支援及び実験運用支援（ＮＩＣＴ共同研究）</v>
          </cell>
        </row>
        <row r="200">
          <cell r="G200" t="str">
            <v>2G3</v>
          </cell>
          <cell r="H200" t="str">
            <v>KCERU</v>
          </cell>
          <cell r="I200" t="str">
            <v>データ受信処理・運用（追跡ＮＷ）</v>
          </cell>
        </row>
        <row r="201">
          <cell r="G201" t="str">
            <v>2G3</v>
          </cell>
          <cell r="H201" t="str">
            <v>KFFRD</v>
          </cell>
          <cell r="I201" t="str">
            <v>地球観測利用推進センターの運営（宇宙輸送ミッション本部）</v>
          </cell>
        </row>
        <row r="202">
          <cell r="G202" t="str">
            <v>2G3</v>
          </cell>
          <cell r="H202" t="str">
            <v>KFMSJ</v>
          </cell>
          <cell r="I202" t="str">
            <v>情報通信測位分野の利用促進（追跡）</v>
          </cell>
        </row>
        <row r="203">
          <cell r="G203" t="str">
            <v>2G3</v>
          </cell>
          <cell r="H203" t="str">
            <v>RFER9</v>
          </cell>
          <cell r="I203" t="str">
            <v>データ保存提供システムの運用・更新及び地球観測センターの運営</v>
          </cell>
        </row>
        <row r="204">
          <cell r="G204" t="str">
            <v>2G3</v>
          </cell>
          <cell r="H204" t="str">
            <v>RFFRA</v>
          </cell>
          <cell r="I204" t="str">
            <v>地球観測利用研究センターの運営</v>
          </cell>
        </row>
        <row r="205">
          <cell r="G205" t="str">
            <v>2G3</v>
          </cell>
          <cell r="H205" t="str">
            <v>RFFSH</v>
          </cell>
          <cell r="I205" t="str">
            <v>衛星利用推進センターの運営</v>
          </cell>
        </row>
        <row r="206">
          <cell r="G206" t="str">
            <v>2G3</v>
          </cell>
          <cell r="H206" t="str">
            <v>RFMA1</v>
          </cell>
          <cell r="I206" t="str">
            <v>アジア協力の推進（利用）</v>
          </cell>
        </row>
        <row r="207">
          <cell r="G207" t="str">
            <v>2G3</v>
          </cell>
          <cell r="H207" t="str">
            <v>RFMRB</v>
          </cell>
          <cell r="I207" t="str">
            <v>北極圏研究の推進</v>
          </cell>
        </row>
        <row r="208">
          <cell r="G208" t="str">
            <v>2G3</v>
          </cell>
          <cell r="H208" t="str">
            <v>RFMRH</v>
          </cell>
          <cell r="I208" t="str">
            <v>統合監視・観測システムの整備（気候変動）</v>
          </cell>
        </row>
        <row r="209">
          <cell r="G209" t="str">
            <v>2G3</v>
          </cell>
          <cell r="H209" t="str">
            <v>RFMSC</v>
          </cell>
          <cell r="I209" t="str">
            <v>情報通信測位分野の利用促進</v>
          </cell>
        </row>
        <row r="210">
          <cell r="G210" t="str">
            <v>2G3</v>
          </cell>
          <cell r="H210" t="str">
            <v>RFMSD</v>
          </cell>
          <cell r="I210" t="str">
            <v>地球観測衛星データ利用促進</v>
          </cell>
        </row>
        <row r="211">
          <cell r="G211" t="str">
            <v>2G3</v>
          </cell>
          <cell r="H211" t="str">
            <v>RFMSG</v>
          </cell>
          <cell r="I211" t="str">
            <v>統合監視・観測システムの整備（防災関連）</v>
          </cell>
        </row>
        <row r="212">
          <cell r="G212" t="str">
            <v>2J1</v>
          </cell>
          <cell r="H212" t="str">
            <v>GAJS4</v>
          </cell>
          <cell r="I212" t="str">
            <v>ＡＬＯＳの運用（技術評価支援）</v>
          </cell>
        </row>
        <row r="213">
          <cell r="G213" t="str">
            <v>2J1</v>
          </cell>
          <cell r="H213" t="str">
            <v>GAJY4</v>
          </cell>
          <cell r="I213" t="str">
            <v>ＡＬＯＳの開発（プロジェクト協力・ＴＥＤＡ開発）</v>
          </cell>
        </row>
        <row r="214">
          <cell r="G214" t="str">
            <v>2J1</v>
          </cell>
          <cell r="H214" t="str">
            <v>HACY9</v>
          </cell>
          <cell r="I214" t="str">
            <v>ＡＬＯＳ打上げ（本社）</v>
          </cell>
        </row>
        <row r="215">
          <cell r="G215" t="str">
            <v>2J1</v>
          </cell>
          <cell r="H215" t="str">
            <v>HACYA</v>
          </cell>
          <cell r="I215" t="str">
            <v>ＡＬＯＳ打上げ（施設）</v>
          </cell>
        </row>
        <row r="216">
          <cell r="G216" t="str">
            <v>2J1</v>
          </cell>
          <cell r="H216" t="str">
            <v>HACYB</v>
          </cell>
          <cell r="I216" t="str">
            <v>ＡＬＯＳの開発（施設射場作業支援）</v>
          </cell>
        </row>
        <row r="217">
          <cell r="G217" t="str">
            <v>2J1</v>
          </cell>
          <cell r="H217" t="str">
            <v>KACY2</v>
          </cell>
          <cell r="I217" t="str">
            <v>ＡＬＯＳの開発（環境試験支援）</v>
          </cell>
        </row>
        <row r="218">
          <cell r="G218" t="str">
            <v>2J1</v>
          </cell>
          <cell r="H218" t="str">
            <v>KACY3</v>
          </cell>
          <cell r="I218" t="str">
            <v>ＡＬＯＳの開発（射場作業支援）</v>
          </cell>
        </row>
        <row r="219">
          <cell r="G219" t="str">
            <v>2J1</v>
          </cell>
          <cell r="H219" t="str">
            <v>KADY5</v>
          </cell>
          <cell r="I219" t="str">
            <v>ＡＬＯＳの打上げ</v>
          </cell>
        </row>
        <row r="220">
          <cell r="G220" t="str">
            <v>2J1</v>
          </cell>
          <cell r="H220" t="str">
            <v>KCCY7</v>
          </cell>
          <cell r="I220" t="str">
            <v>ＡＬＯＳ追跡管制設備の開発（ＮＷ／軌力関連）</v>
          </cell>
        </row>
        <row r="221">
          <cell r="G221" t="str">
            <v>2J1</v>
          </cell>
          <cell r="H221" t="str">
            <v>KCERV</v>
          </cell>
          <cell r="I221" t="str">
            <v>データ受信処理・運用（追跡ＮＷ）</v>
          </cell>
        </row>
        <row r="222">
          <cell r="G222" t="str">
            <v>2J1</v>
          </cell>
          <cell r="H222" t="str">
            <v>KCES3</v>
          </cell>
          <cell r="I222" t="str">
            <v>ＡＬＯＳの追跡管制運用支援</v>
          </cell>
        </row>
        <row r="223">
          <cell r="G223" t="str">
            <v>2J1</v>
          </cell>
          <cell r="H223" t="str">
            <v>RACY1</v>
          </cell>
          <cell r="I223" t="str">
            <v>ＡＬＯＳの開発</v>
          </cell>
        </row>
        <row r="224">
          <cell r="G224" t="str">
            <v>2J1</v>
          </cell>
          <cell r="H224" t="str">
            <v>RCCY6</v>
          </cell>
          <cell r="I224" t="str">
            <v>ＡＬＯＳ追跡管制設備の開発</v>
          </cell>
        </row>
        <row r="225">
          <cell r="G225" t="str">
            <v>2J1</v>
          </cell>
          <cell r="H225" t="str">
            <v>RCES2</v>
          </cell>
          <cell r="I225" t="str">
            <v>ＡＬＯＳの追跡管制運用</v>
          </cell>
        </row>
        <row r="226">
          <cell r="G226" t="str">
            <v>2J1</v>
          </cell>
          <cell r="H226" t="str">
            <v>RFCY8</v>
          </cell>
          <cell r="I226" t="str">
            <v>ＡＬＯＳデータ受信処理解析・保存提供設備の開発</v>
          </cell>
        </row>
        <row r="227">
          <cell r="G227" t="str">
            <v>2J1</v>
          </cell>
          <cell r="H227" t="str">
            <v>RFER3</v>
          </cell>
          <cell r="I227" t="str">
            <v>ＡＬＯＳのデータ受信処理・保存提供</v>
          </cell>
        </row>
        <row r="228">
          <cell r="G228" t="str">
            <v>2J1</v>
          </cell>
          <cell r="H228" t="str">
            <v>RFES1</v>
          </cell>
          <cell r="I228" t="str">
            <v>ＡＬＯＳミッションデータの品質保証</v>
          </cell>
        </row>
        <row r="229">
          <cell r="G229" t="str">
            <v>2J1</v>
          </cell>
          <cell r="H229" t="str">
            <v>RFMR4</v>
          </cell>
          <cell r="I229" t="str">
            <v>ＡＬＯＳの利用研究</v>
          </cell>
        </row>
        <row r="230">
          <cell r="G230" t="str">
            <v>2J1</v>
          </cell>
          <cell r="H230" t="str">
            <v>RFMS5</v>
          </cell>
          <cell r="I230" t="str">
            <v>ＡＬＯＳ利用実証</v>
          </cell>
        </row>
        <row r="231">
          <cell r="G231" t="str">
            <v>2J1</v>
          </cell>
          <cell r="H231" t="str">
            <v>UADYC</v>
          </cell>
          <cell r="I231" t="str">
            <v>ＡＬＯＳの打上げ（科学）</v>
          </cell>
        </row>
        <row r="232">
          <cell r="G232" t="str">
            <v>2J3</v>
          </cell>
          <cell r="H232" t="str">
            <v>GAJS8</v>
          </cell>
          <cell r="I232" t="str">
            <v>ＥＴＳ－Ⅷの運用（技術評価支援）</v>
          </cell>
        </row>
        <row r="233">
          <cell r="G233" t="str">
            <v>2J3</v>
          </cell>
          <cell r="H233" t="str">
            <v>GAJYH</v>
          </cell>
          <cell r="I233" t="str">
            <v>ＥＴＳ－Ⅷの開発（プロジェクト協力・ＴＥＤＡ開発）</v>
          </cell>
        </row>
        <row r="234">
          <cell r="G234" t="str">
            <v>2J3</v>
          </cell>
          <cell r="H234" t="str">
            <v>HACYM</v>
          </cell>
          <cell r="I234" t="str">
            <v>ＥＴＳ－Ⅷ打上げ本社</v>
          </cell>
        </row>
        <row r="235">
          <cell r="G235" t="str">
            <v>2J3</v>
          </cell>
          <cell r="H235" t="str">
            <v>HACYN</v>
          </cell>
          <cell r="I235" t="str">
            <v>ＥＴＳ－Ⅷの開発（周波数調整支援）</v>
          </cell>
        </row>
        <row r="236">
          <cell r="G236" t="str">
            <v>2J3</v>
          </cell>
          <cell r="H236" t="str">
            <v>HACYP</v>
          </cell>
          <cell r="I236" t="str">
            <v>ＥＴＳ－Ⅷ打上げ（施設）</v>
          </cell>
        </row>
        <row r="237">
          <cell r="G237" t="str">
            <v>2J3</v>
          </cell>
          <cell r="H237" t="str">
            <v>KACYF</v>
          </cell>
          <cell r="I237" t="str">
            <v>ＥＴＳ－Ⅷの開発（環境試験支援）</v>
          </cell>
        </row>
        <row r="238">
          <cell r="G238" t="str">
            <v>2J3</v>
          </cell>
          <cell r="H238" t="str">
            <v>KACYG</v>
          </cell>
          <cell r="I238" t="str">
            <v>ＥＴＳ－Ⅷの開発（射場作業支援）</v>
          </cell>
        </row>
        <row r="239">
          <cell r="G239" t="str">
            <v>2J3</v>
          </cell>
          <cell r="H239" t="str">
            <v>KADYJ</v>
          </cell>
          <cell r="I239" t="str">
            <v>ＥＴＳ－Ⅷの打上げ</v>
          </cell>
        </row>
        <row r="240">
          <cell r="G240" t="str">
            <v>2J3</v>
          </cell>
          <cell r="H240" t="str">
            <v>KCCYL</v>
          </cell>
          <cell r="I240" t="str">
            <v>ＥＴＳ－Ⅷ追跡管制設備の開発（ＮＷ／軌力関連）</v>
          </cell>
        </row>
        <row r="241">
          <cell r="G241" t="str">
            <v>2J3</v>
          </cell>
          <cell r="H241" t="str">
            <v>KCES7</v>
          </cell>
          <cell r="I241" t="str">
            <v>ＥＴＳ－Ⅷの追跡管制運用支援及び実験運用支援</v>
          </cell>
        </row>
        <row r="242">
          <cell r="G242" t="str">
            <v>2J3</v>
          </cell>
          <cell r="H242" t="str">
            <v>KCESA</v>
          </cell>
          <cell r="I242" t="str">
            <v>ＥＴＳ－Ⅷの追跡管制運用（ＮＷ／軌道関連）</v>
          </cell>
        </row>
        <row r="243">
          <cell r="G243" t="str">
            <v>2J3</v>
          </cell>
          <cell r="H243" t="str">
            <v>RACYD</v>
          </cell>
          <cell r="I243" t="str">
            <v>ＥＴＳ－Ⅷの開発</v>
          </cell>
        </row>
        <row r="244">
          <cell r="G244" t="str">
            <v>2J3</v>
          </cell>
          <cell r="H244" t="str">
            <v>RAKS9</v>
          </cell>
          <cell r="I244" t="str">
            <v>ＥＴＳ－Ⅷの実験運用</v>
          </cell>
        </row>
        <row r="245">
          <cell r="G245" t="str">
            <v>2J3</v>
          </cell>
          <cell r="H245" t="str">
            <v>RCCYK</v>
          </cell>
          <cell r="I245" t="str">
            <v>ＥＴＳ－Ⅷ追跡管制設備の開発</v>
          </cell>
        </row>
        <row r="246">
          <cell r="G246" t="str">
            <v>2J3</v>
          </cell>
          <cell r="H246" t="str">
            <v>RCES6</v>
          </cell>
          <cell r="I246" t="str">
            <v>ＥＴＳ－Ⅷの追跡管制運用</v>
          </cell>
        </row>
        <row r="247">
          <cell r="G247" t="str">
            <v>2J3</v>
          </cell>
          <cell r="H247" t="str">
            <v>RFKYR</v>
          </cell>
          <cell r="I247" t="str">
            <v>ＥＴＳ－Ⅷ基本実験及び利用実験の推進</v>
          </cell>
        </row>
        <row r="248">
          <cell r="G248" t="str">
            <v>2J3</v>
          </cell>
          <cell r="H248" t="str">
            <v>UADYQ</v>
          </cell>
          <cell r="I248" t="str">
            <v>ＥＴＳ－Ⅷの打上げ（科学）</v>
          </cell>
        </row>
        <row r="249">
          <cell r="G249" t="str">
            <v>2J4</v>
          </cell>
          <cell r="H249" t="str">
            <v>GAJN3</v>
          </cell>
          <cell r="I249" t="str">
            <v>ＷＩＮＤＳの開発（プロジェクト協力）</v>
          </cell>
        </row>
        <row r="250">
          <cell r="G250" t="str">
            <v>2J4</v>
          </cell>
          <cell r="H250" t="str">
            <v>GAJSM</v>
          </cell>
          <cell r="I250" t="str">
            <v>ＷＩＮＤＳの運用（技術評価支援）</v>
          </cell>
        </row>
        <row r="251">
          <cell r="G251" t="str">
            <v>2J4</v>
          </cell>
          <cell r="H251" t="str">
            <v>HACN7</v>
          </cell>
          <cell r="I251" t="str">
            <v>ＷＩＮＤＳ打上げ広報</v>
          </cell>
        </row>
        <row r="252">
          <cell r="G252" t="str">
            <v>2J4</v>
          </cell>
          <cell r="H252" t="str">
            <v>HACN8</v>
          </cell>
          <cell r="I252" t="str">
            <v>ＷＩＮＤＳの開発（ＨＱ協力）</v>
          </cell>
        </row>
        <row r="253">
          <cell r="G253" t="str">
            <v>2J4</v>
          </cell>
          <cell r="H253" t="str">
            <v>HACN9</v>
          </cell>
          <cell r="I253" t="str">
            <v>ＷＩＮＤＳの打上げ（施設）</v>
          </cell>
        </row>
        <row r="254">
          <cell r="G254" t="str">
            <v>2J4</v>
          </cell>
          <cell r="H254" t="str">
            <v>HACNB</v>
          </cell>
          <cell r="I254" t="str">
            <v>ＷＩＮＤＳの打上げ（本社）</v>
          </cell>
        </row>
        <row r="255">
          <cell r="G255" t="str">
            <v>2J4</v>
          </cell>
          <cell r="H255" t="str">
            <v>KACN2</v>
          </cell>
          <cell r="I255" t="str">
            <v>ＷＩＮＤＳの開発（環境試験支援）</v>
          </cell>
        </row>
        <row r="256">
          <cell r="G256" t="str">
            <v>2J4</v>
          </cell>
          <cell r="H256" t="str">
            <v>KADN4</v>
          </cell>
          <cell r="I256" t="str">
            <v>ＷＩＮＤＳの打上げ</v>
          </cell>
        </row>
        <row r="257">
          <cell r="G257" t="str">
            <v>2J4</v>
          </cell>
          <cell r="H257" t="str">
            <v>KCCN6</v>
          </cell>
          <cell r="I257" t="str">
            <v>ＷＩＮＤＳの追跡管制設備の開発（ＮＷ／軌力関連）</v>
          </cell>
        </row>
        <row r="258">
          <cell r="G258" t="str">
            <v>2J4</v>
          </cell>
          <cell r="H258" t="str">
            <v>KCESL</v>
          </cell>
          <cell r="I258" t="str">
            <v>ＷＩＮＤＳの追跡管制運用支援</v>
          </cell>
        </row>
        <row r="259">
          <cell r="G259" t="str">
            <v>2J4</v>
          </cell>
          <cell r="H259" t="str">
            <v>R2410</v>
          </cell>
          <cell r="I259" t="str">
            <v>ＷＩＮＤＳ地上施設の整備</v>
          </cell>
        </row>
        <row r="260">
          <cell r="G260" t="str">
            <v>2J4</v>
          </cell>
          <cell r="H260" t="str">
            <v>RACN1</v>
          </cell>
          <cell r="I260" t="str">
            <v>ＷＩＮＤＳの開発</v>
          </cell>
        </row>
        <row r="261">
          <cell r="G261" t="str">
            <v>2J4</v>
          </cell>
          <cell r="H261" t="str">
            <v>RAKSB</v>
          </cell>
          <cell r="I261" t="str">
            <v>ＷＩＮＤＳの実験運用</v>
          </cell>
        </row>
        <row r="262">
          <cell r="G262" t="str">
            <v>2J4</v>
          </cell>
          <cell r="H262" t="str">
            <v>RCCN5</v>
          </cell>
          <cell r="I262" t="str">
            <v>ＷＩＮＤＳ追跡管制設備の開発</v>
          </cell>
        </row>
        <row r="263">
          <cell r="G263" t="str">
            <v>2J4</v>
          </cell>
          <cell r="H263" t="str">
            <v>RCESK</v>
          </cell>
          <cell r="I263" t="str">
            <v>ＷＩＮＤＳの追跡管制運用</v>
          </cell>
        </row>
        <row r="264">
          <cell r="G264" t="str">
            <v>2J4</v>
          </cell>
          <cell r="H264" t="str">
            <v>RFKNC</v>
          </cell>
          <cell r="I264" t="str">
            <v>ＷＩＮＤＳ基本実験及び利用実験の推進</v>
          </cell>
        </row>
        <row r="265">
          <cell r="G265" t="str">
            <v>2J4</v>
          </cell>
          <cell r="H265" t="str">
            <v>UACNA</v>
          </cell>
          <cell r="I265" t="str">
            <v>ＷＩＮＤＳの開発（科学）</v>
          </cell>
        </row>
        <row r="266">
          <cell r="G266" t="str">
            <v>2J5</v>
          </cell>
          <cell r="H266" t="str">
            <v>GAJZH</v>
          </cell>
          <cell r="I266" t="str">
            <v>ＯＩＣＥＴＳの開発（プロジェクト協力）</v>
          </cell>
        </row>
        <row r="267">
          <cell r="G267" t="str">
            <v>2J5</v>
          </cell>
          <cell r="H267" t="str">
            <v>GAJZP</v>
          </cell>
          <cell r="I267" t="str">
            <v>ＯＩＣＥＴＳの運用（技術評価支援）</v>
          </cell>
        </row>
        <row r="268">
          <cell r="G268" t="str">
            <v>2J5</v>
          </cell>
          <cell r="H268" t="str">
            <v>HACZQ</v>
          </cell>
          <cell r="I268" t="str">
            <v>ＯＩＣＥＴＳの打上げ支援（広報等）</v>
          </cell>
        </row>
        <row r="269">
          <cell r="G269" t="str">
            <v>2J5</v>
          </cell>
          <cell r="H269" t="str">
            <v>HCEZS</v>
          </cell>
          <cell r="I269" t="str">
            <v>ＯＩＣＥＴＳの追跡管制運用（本社）</v>
          </cell>
        </row>
        <row r="270">
          <cell r="G270" t="str">
            <v>2J5</v>
          </cell>
          <cell r="H270" t="str">
            <v>KACZG</v>
          </cell>
          <cell r="I270" t="str">
            <v>ＯＩＣＥＴＳの開発（環境試験支援）</v>
          </cell>
        </row>
        <row r="271">
          <cell r="G271" t="str">
            <v>2J5</v>
          </cell>
          <cell r="H271" t="str">
            <v>KCCZL</v>
          </cell>
          <cell r="I271" t="str">
            <v>ＯＩＣＥＴＳ追跡管制設備の開発（ＮＷ／軌道力学）</v>
          </cell>
        </row>
        <row r="272">
          <cell r="G272" t="str">
            <v>2J5</v>
          </cell>
          <cell r="H272" t="str">
            <v>KCEZN</v>
          </cell>
          <cell r="I272" t="str">
            <v>ＯＩＣＥＴＳの追跡管制運用支援及び実験運用支援</v>
          </cell>
        </row>
        <row r="273">
          <cell r="G273" t="str">
            <v>2J5</v>
          </cell>
          <cell r="H273" t="str">
            <v>RACZF</v>
          </cell>
          <cell r="I273" t="str">
            <v>ＯＩＣＥＴＳの開発</v>
          </cell>
        </row>
        <row r="274">
          <cell r="G274" t="str">
            <v>2J5</v>
          </cell>
          <cell r="H274" t="str">
            <v>RADZJ</v>
          </cell>
          <cell r="I274" t="str">
            <v>ＯＩＣＥＴＳ打上げ</v>
          </cell>
        </row>
        <row r="275">
          <cell r="G275" t="str">
            <v>2J5</v>
          </cell>
          <cell r="H275" t="str">
            <v>RAKZR</v>
          </cell>
          <cell r="I275" t="str">
            <v>ＯＩＣＥＴＳの実験運用</v>
          </cell>
        </row>
        <row r="276">
          <cell r="G276" t="str">
            <v>2J5</v>
          </cell>
          <cell r="H276" t="str">
            <v>RCCZK</v>
          </cell>
          <cell r="I276" t="str">
            <v>ＯＩＣＥＴＳ追跡管制設備の開発</v>
          </cell>
        </row>
        <row r="277">
          <cell r="G277" t="str">
            <v>2J5</v>
          </cell>
          <cell r="H277" t="str">
            <v>RCEZM</v>
          </cell>
          <cell r="I277" t="str">
            <v>ＯＩＣＥＴＳの追跡管制運用</v>
          </cell>
        </row>
        <row r="278">
          <cell r="G278" t="str">
            <v>2J6</v>
          </cell>
          <cell r="H278" t="str">
            <v>GAJP2</v>
          </cell>
          <cell r="I278" t="str">
            <v>ＤＲＴＳ後継衛星の研究（プロジェクト協力）</v>
          </cell>
        </row>
        <row r="279">
          <cell r="G279" t="str">
            <v>2J6</v>
          </cell>
          <cell r="H279" t="str">
            <v>GAJZ8</v>
          </cell>
          <cell r="I279" t="str">
            <v>ＤＲＴＳの運用（技術評価支援）</v>
          </cell>
        </row>
        <row r="280">
          <cell r="G280" t="str">
            <v>2J6</v>
          </cell>
          <cell r="H280" t="str">
            <v>KCEZ7</v>
          </cell>
          <cell r="I280" t="str">
            <v>ＤＲＴＳ追跡管制運用及び実験運用</v>
          </cell>
        </row>
        <row r="281">
          <cell r="G281" t="str">
            <v>2J6</v>
          </cell>
          <cell r="H281" t="str">
            <v>RAAP1</v>
          </cell>
          <cell r="I281" t="str">
            <v>ＤＲＴＳ後継衛星の研究</v>
          </cell>
        </row>
        <row r="282">
          <cell r="G282" t="str">
            <v>2J6</v>
          </cell>
          <cell r="H282" t="str">
            <v>RACZ9</v>
          </cell>
          <cell r="I282" t="str">
            <v>ＤＲＴＳシステム技術評価</v>
          </cell>
        </row>
        <row r="283">
          <cell r="G283" t="str">
            <v>2J6</v>
          </cell>
          <cell r="H283" t="str">
            <v>RACZA</v>
          </cell>
          <cell r="I283" t="str">
            <v>ＤＲＴＳの開発（精算）</v>
          </cell>
        </row>
        <row r="284">
          <cell r="G284" t="str">
            <v>3HA</v>
          </cell>
          <cell r="H284" t="str">
            <v>G1A13</v>
          </cell>
          <cell r="I284" t="str">
            <v>ＪＥＭ開発プロジェクト協力</v>
          </cell>
        </row>
        <row r="285">
          <cell r="G285" t="str">
            <v>3HA</v>
          </cell>
          <cell r="H285" t="str">
            <v>G1A1C</v>
          </cell>
          <cell r="I285" t="str">
            <v>ＪＥＭ開発プロジェクト協力</v>
          </cell>
        </row>
        <row r="286">
          <cell r="G286" t="str">
            <v>3HA</v>
          </cell>
          <cell r="H286" t="str">
            <v>G1C14</v>
          </cell>
          <cell r="I286" t="str">
            <v>ＪＥＭプロジェクト協力</v>
          </cell>
        </row>
        <row r="287">
          <cell r="G287" t="str">
            <v>3HA</v>
          </cell>
          <cell r="H287" t="str">
            <v>G1C1D</v>
          </cell>
          <cell r="I287" t="str">
            <v>ＪＥＭプロジェクト協力</v>
          </cell>
        </row>
        <row r="288">
          <cell r="G288" t="str">
            <v>3HA</v>
          </cell>
          <cell r="H288" t="str">
            <v>G1C7D</v>
          </cell>
          <cell r="I288" t="str">
            <v>ＪＥＭプロジェクト協力（研究開発本部）</v>
          </cell>
        </row>
        <row r="289">
          <cell r="G289" t="str">
            <v>3HA</v>
          </cell>
          <cell r="H289" t="str">
            <v>GKJ14</v>
          </cell>
          <cell r="I289" t="str">
            <v>ＪＥＭプロジェクト協力（研究開発本部）</v>
          </cell>
        </row>
        <row r="290">
          <cell r="G290" t="str">
            <v>3HA</v>
          </cell>
          <cell r="H290" t="str">
            <v>H1C15</v>
          </cell>
          <cell r="I290" t="str">
            <v>ボン駐在員事務所事務所運営支援</v>
          </cell>
        </row>
        <row r="291">
          <cell r="G291" t="str">
            <v>3HA</v>
          </cell>
          <cell r="H291" t="str">
            <v>H1C16</v>
          </cell>
          <cell r="I291" t="str">
            <v>ＩＳＳ計画等動向調査</v>
          </cell>
        </row>
        <row r="292">
          <cell r="G292" t="str">
            <v>3HA</v>
          </cell>
          <cell r="H292" t="str">
            <v>H1C18</v>
          </cell>
          <cell r="I292" t="str">
            <v>ＪＥＭプロジェクト協力（ＨＱ補助金）</v>
          </cell>
        </row>
        <row r="293">
          <cell r="G293" t="str">
            <v>3HA</v>
          </cell>
          <cell r="H293" t="str">
            <v>H1C1E</v>
          </cell>
          <cell r="I293" t="str">
            <v>ボン駐在員事務所事務所運営支援</v>
          </cell>
        </row>
        <row r="294">
          <cell r="G294" t="str">
            <v>3HA</v>
          </cell>
          <cell r="H294" t="str">
            <v>H1C1F</v>
          </cell>
          <cell r="I294" t="str">
            <v>ＩＳＳ計画等動向調査</v>
          </cell>
        </row>
        <row r="295">
          <cell r="G295" t="str">
            <v>3HA</v>
          </cell>
          <cell r="H295" t="str">
            <v>H1C1H</v>
          </cell>
          <cell r="I295" t="str">
            <v>ＪＥＭプロジェクト協力（ＨＱ補助金）</v>
          </cell>
        </row>
        <row r="296">
          <cell r="G296" t="str">
            <v>3HA</v>
          </cell>
          <cell r="H296" t="str">
            <v>H1C7F</v>
          </cell>
          <cell r="I296" t="str">
            <v>ＩＳＳ計画等動向調査</v>
          </cell>
        </row>
        <row r="297">
          <cell r="G297" t="str">
            <v>3HA</v>
          </cell>
          <cell r="H297" t="str">
            <v>H1C7H</v>
          </cell>
          <cell r="I297" t="str">
            <v>ＪＥＭプロジェクト協力（ＨＱ）</v>
          </cell>
        </row>
        <row r="298">
          <cell r="G298" t="str">
            <v>3HA</v>
          </cell>
          <cell r="H298" t="str">
            <v>HA121</v>
          </cell>
          <cell r="I298" t="str">
            <v>セキュリティ対策施設設備の整備（有人関連）</v>
          </cell>
        </row>
        <row r="299">
          <cell r="G299" t="str">
            <v>3HA</v>
          </cell>
          <cell r="H299" t="str">
            <v>HKE13</v>
          </cell>
          <cell r="I299" t="str">
            <v>宇宙医学研究（本社）</v>
          </cell>
        </row>
        <row r="300">
          <cell r="G300" t="str">
            <v>3HA</v>
          </cell>
          <cell r="H300" t="str">
            <v>HKE16</v>
          </cell>
          <cell r="I300" t="str">
            <v>宇宙医学研究（本社）</v>
          </cell>
        </row>
        <row r="301">
          <cell r="G301" t="str">
            <v>3HA</v>
          </cell>
          <cell r="H301" t="str">
            <v>HKJ11</v>
          </cell>
          <cell r="I301" t="str">
            <v>ＪＥＭプロジェクト協力（ＨＱ交付金）</v>
          </cell>
        </row>
        <row r="302">
          <cell r="G302" t="str">
            <v>3HA</v>
          </cell>
          <cell r="H302" t="str">
            <v>HKJ13</v>
          </cell>
          <cell r="I302" t="str">
            <v>ＪＥＭプロジェクト協力（ＨＱ交付金）</v>
          </cell>
        </row>
        <row r="303">
          <cell r="G303" t="str">
            <v>3HA</v>
          </cell>
          <cell r="H303" t="str">
            <v>U1A14</v>
          </cell>
          <cell r="I303" t="str">
            <v>ＪＥＭプロジェクト協力</v>
          </cell>
        </row>
        <row r="304">
          <cell r="G304" t="str">
            <v>3HA</v>
          </cell>
          <cell r="H304" t="str">
            <v>U1A1D</v>
          </cell>
          <cell r="I304" t="str">
            <v>ＪＥＭプロジェクト協力</v>
          </cell>
        </row>
        <row r="305">
          <cell r="G305" t="str">
            <v>3HA</v>
          </cell>
          <cell r="H305" t="str">
            <v>U1C7C</v>
          </cell>
          <cell r="I305" t="str">
            <v>ＪＥＭプロジェクト協力（宇宙科学研究本部）</v>
          </cell>
        </row>
        <row r="306">
          <cell r="G306" t="str">
            <v>3HA</v>
          </cell>
          <cell r="H306" t="str">
            <v>Y1A11</v>
          </cell>
          <cell r="I306" t="str">
            <v>ＪＥＭの開発</v>
          </cell>
        </row>
        <row r="307">
          <cell r="G307" t="str">
            <v>3HA</v>
          </cell>
          <cell r="H307" t="str">
            <v>Y1A12</v>
          </cell>
          <cell r="I307" t="str">
            <v>ＪＥＭ機能向上研究</v>
          </cell>
        </row>
        <row r="308">
          <cell r="G308" t="str">
            <v>3HA</v>
          </cell>
          <cell r="H308" t="str">
            <v>Y1C11</v>
          </cell>
          <cell r="I308" t="str">
            <v>ＪＥＭの開発（射場作業）</v>
          </cell>
        </row>
        <row r="309">
          <cell r="G309" t="str">
            <v>3HA</v>
          </cell>
          <cell r="H309" t="str">
            <v>Y1C12</v>
          </cell>
          <cell r="I309" t="str">
            <v>ＪＥＭの運用準備及び初期運用</v>
          </cell>
        </row>
        <row r="310">
          <cell r="G310" t="str">
            <v>3HA</v>
          </cell>
          <cell r="H310" t="str">
            <v>Y1C13</v>
          </cell>
          <cell r="I310" t="str">
            <v>日本人搭乗員の養成</v>
          </cell>
        </row>
        <row r="311">
          <cell r="G311" t="str">
            <v>3HA</v>
          </cell>
          <cell r="H311" t="str">
            <v>Y1C61</v>
          </cell>
          <cell r="I311" t="str">
            <v>ＪＥＭシステム補用品整備</v>
          </cell>
        </row>
        <row r="312">
          <cell r="G312" t="str">
            <v>3HA</v>
          </cell>
          <cell r="H312" t="str">
            <v>Y1C71</v>
          </cell>
          <cell r="I312" t="str">
            <v>ＪＥＭ運用</v>
          </cell>
        </row>
        <row r="313">
          <cell r="G313" t="str">
            <v>3HA</v>
          </cell>
          <cell r="H313" t="str">
            <v>Y2C11</v>
          </cell>
          <cell r="I313" t="str">
            <v>ＪＥＭ運用管制設備の整備</v>
          </cell>
        </row>
        <row r="314">
          <cell r="G314" t="str">
            <v>3HA</v>
          </cell>
          <cell r="H314" t="str">
            <v>YKE11</v>
          </cell>
          <cell r="I314" t="str">
            <v>宇宙医学研究</v>
          </cell>
        </row>
        <row r="315">
          <cell r="G315" t="str">
            <v>3HA</v>
          </cell>
          <cell r="H315" t="str">
            <v>YKE12</v>
          </cell>
          <cell r="I315" t="str">
            <v>ＪＥＭ運用・利用業務の民間活力導入</v>
          </cell>
        </row>
        <row r="316">
          <cell r="G316" t="str">
            <v>3HA</v>
          </cell>
          <cell r="H316" t="str">
            <v>YKE14</v>
          </cell>
          <cell r="I316" t="str">
            <v>宇宙医学研究</v>
          </cell>
        </row>
        <row r="317">
          <cell r="G317" t="str">
            <v>3HA</v>
          </cell>
          <cell r="H317" t="str">
            <v>YKE15</v>
          </cell>
          <cell r="I317" t="str">
            <v>ＪＥＭ運用・利用業務の民間活力導入</v>
          </cell>
        </row>
        <row r="318">
          <cell r="G318" t="str">
            <v>3HA</v>
          </cell>
          <cell r="H318" t="str">
            <v>YKY11</v>
          </cell>
          <cell r="I318" t="str">
            <v>ＪＥＭプロジェクト共通</v>
          </cell>
        </row>
        <row r="319">
          <cell r="G319" t="str">
            <v>3HA</v>
          </cell>
          <cell r="H319" t="str">
            <v>YKY12</v>
          </cell>
          <cell r="I319" t="str">
            <v>ＪＥＭプロジェクト共通</v>
          </cell>
        </row>
        <row r="320">
          <cell r="G320" t="str">
            <v>3HB</v>
          </cell>
          <cell r="H320" t="str">
            <v>K1C3E</v>
          </cell>
          <cell r="I320" t="str">
            <v>ＨＴＶ運用機の打上げ（宇宙輸送ミッション本部）</v>
          </cell>
        </row>
        <row r="321">
          <cell r="G321" t="str">
            <v>3HB</v>
          </cell>
          <cell r="H321" t="str">
            <v>Y1C35</v>
          </cell>
          <cell r="I321" t="str">
            <v>ＨＴＶ運用機の開発</v>
          </cell>
        </row>
        <row r="322">
          <cell r="G322" t="str">
            <v>3HC</v>
          </cell>
          <cell r="H322" t="str">
            <v>G1B12</v>
          </cell>
          <cell r="I322" t="str">
            <v>曝露部共通実験装置ＳＥＤＡ－ＡＰ　搭載センサの開発及び宇宙環境計測の実施</v>
          </cell>
        </row>
        <row r="323">
          <cell r="G323" t="str">
            <v>3HC</v>
          </cell>
          <cell r="H323" t="str">
            <v>G1B1B</v>
          </cell>
          <cell r="I323" t="str">
            <v>曝露部共通実験装置ＳＥＤＡ－ＡＰ　搭載センサの開発及び宇宙環境計測の実施</v>
          </cell>
        </row>
        <row r="324">
          <cell r="G324" t="str">
            <v>3HC</v>
          </cell>
          <cell r="H324" t="str">
            <v>G1C17</v>
          </cell>
          <cell r="I324" t="str">
            <v>ＪＥＭ初期利用実験準備（ＳＥＤＡ搭載センサ）</v>
          </cell>
        </row>
        <row r="325">
          <cell r="G325" t="str">
            <v>3HC</v>
          </cell>
          <cell r="H325" t="str">
            <v>G1C1G</v>
          </cell>
          <cell r="I325" t="str">
            <v>ＪＥＭ初期利用実験準備（ＳＥＤＡ搭載センサ）</v>
          </cell>
        </row>
        <row r="326">
          <cell r="G326" t="str">
            <v>3HC</v>
          </cell>
          <cell r="H326" t="str">
            <v>G1C22</v>
          </cell>
          <cell r="I326" t="str">
            <v>ＪＥＭ運用利用開始に先立つ宇宙実験の実施協力（ＭＰＡＣ&amp;ＳＥＥＤ協力）</v>
          </cell>
        </row>
        <row r="327">
          <cell r="G327" t="str">
            <v>3HC</v>
          </cell>
          <cell r="H327" t="str">
            <v>G1C2B</v>
          </cell>
          <cell r="I327" t="str">
            <v>ＪＥＭ運用利用開始に先立つ宇宙実験の実施協力（ＭＰＡＣ&amp;ＳＥＥＤ協力）</v>
          </cell>
        </row>
        <row r="328">
          <cell r="G328" t="str">
            <v>3HC</v>
          </cell>
          <cell r="H328" t="str">
            <v>G1C7G</v>
          </cell>
          <cell r="I328" t="str">
            <v>ＩＳＳ／ＪＥＭ利用促進（研究開発本部）</v>
          </cell>
        </row>
        <row r="329">
          <cell r="G329" t="str">
            <v>3HC</v>
          </cell>
          <cell r="H329" t="str">
            <v>GKA11</v>
          </cell>
          <cell r="I329" t="str">
            <v>火災安全性の研究</v>
          </cell>
        </row>
        <row r="330">
          <cell r="G330" t="str">
            <v>3HC</v>
          </cell>
          <cell r="H330" t="str">
            <v>GKA12</v>
          </cell>
          <cell r="I330" t="str">
            <v>火災安全性の研究</v>
          </cell>
        </row>
        <row r="331">
          <cell r="G331" t="str">
            <v>3HC</v>
          </cell>
          <cell r="H331" t="str">
            <v>GKJ12</v>
          </cell>
          <cell r="I331" t="str">
            <v>ＪＥＭ実験装置開発プロジェクト協力</v>
          </cell>
        </row>
        <row r="332">
          <cell r="G332" t="str">
            <v>3HC</v>
          </cell>
          <cell r="H332" t="str">
            <v>GKJ15</v>
          </cell>
          <cell r="I332" t="str">
            <v>ＪＥＭ実験装置開発プロジェクト協力</v>
          </cell>
        </row>
        <row r="333">
          <cell r="G333" t="str">
            <v>3HC</v>
          </cell>
          <cell r="H333" t="str">
            <v>H1C23</v>
          </cell>
          <cell r="I333" t="str">
            <v>ボン駐在員事務所事務所運営支援</v>
          </cell>
        </row>
        <row r="334">
          <cell r="G334" t="str">
            <v>3HC</v>
          </cell>
          <cell r="H334" t="str">
            <v>H1C2C</v>
          </cell>
          <cell r="I334" t="str">
            <v>ボン駐在員事務所事務所運営支援</v>
          </cell>
        </row>
        <row r="335">
          <cell r="G335" t="str">
            <v>3HC</v>
          </cell>
          <cell r="H335" t="str">
            <v>HKM13</v>
          </cell>
          <cell r="I335" t="str">
            <v>ＩＳＳ／ＪＥＭ利用促進（本社）</v>
          </cell>
        </row>
        <row r="336">
          <cell r="G336" t="str">
            <v>3HC</v>
          </cell>
          <cell r="H336" t="str">
            <v>HKM17</v>
          </cell>
          <cell r="I336" t="str">
            <v>ＩＳＳ／ＪＥＭ利用促進（本社）</v>
          </cell>
        </row>
        <row r="337">
          <cell r="G337" t="str">
            <v>3HC</v>
          </cell>
          <cell r="H337" t="str">
            <v>K1C5A</v>
          </cell>
          <cell r="I337" t="str">
            <v>ＩＳＳ／ＪＥＭ利用促進（宇宙輸送ミッション本部）</v>
          </cell>
        </row>
        <row r="338">
          <cell r="G338" t="str">
            <v>3HC</v>
          </cell>
          <cell r="H338" t="str">
            <v>RKM14</v>
          </cell>
          <cell r="I338" t="str">
            <v>ＩＳＳ／ＪＥＭ利用促進（宇宙利用ミッション本部）</v>
          </cell>
        </row>
        <row r="339">
          <cell r="G339" t="str">
            <v>3HC</v>
          </cell>
          <cell r="H339" t="str">
            <v>RKM18</v>
          </cell>
          <cell r="I339" t="str">
            <v>ＩＳＳ／ＪＥＭ利用促進（宇宙利用ミッション本部）</v>
          </cell>
        </row>
        <row r="340">
          <cell r="G340" t="str">
            <v>3HC</v>
          </cell>
          <cell r="H340" t="str">
            <v>U1C18</v>
          </cell>
          <cell r="I340" t="str">
            <v>ＩＳＳ／ＪＥＭ利用促進（科学）</v>
          </cell>
        </row>
        <row r="341">
          <cell r="G341" t="str">
            <v>3HC</v>
          </cell>
          <cell r="H341" t="str">
            <v>U1C1H</v>
          </cell>
          <cell r="I341" t="str">
            <v>ＩＳＳ／ＪＥＭ利用促進（科学）</v>
          </cell>
        </row>
        <row r="342">
          <cell r="G342" t="str">
            <v>3HC</v>
          </cell>
          <cell r="H342" t="str">
            <v>U1C7J</v>
          </cell>
          <cell r="I342" t="str">
            <v>ＩＳＳ／ＪＥＭ利用促進（科学）</v>
          </cell>
        </row>
        <row r="343">
          <cell r="G343" t="str">
            <v>3HC</v>
          </cell>
          <cell r="H343" t="str">
            <v>UKM12</v>
          </cell>
          <cell r="I343" t="str">
            <v>ＩＳＳ／ＪＥＭ利用促進（科学）</v>
          </cell>
        </row>
        <row r="344">
          <cell r="G344" t="str">
            <v>3HC</v>
          </cell>
          <cell r="H344" t="str">
            <v>UKM16</v>
          </cell>
          <cell r="I344" t="str">
            <v>ＩＳＳ／ＪＥＭ利用促進（科学）</v>
          </cell>
        </row>
        <row r="345">
          <cell r="G345" t="str">
            <v>3HC</v>
          </cell>
          <cell r="H345" t="str">
            <v>UKM19</v>
          </cell>
          <cell r="I345" t="str">
            <v>ＩＳＳ／ＪＥＭ利用促進（科学本部）</v>
          </cell>
        </row>
        <row r="346">
          <cell r="G346" t="str">
            <v>3HC</v>
          </cell>
          <cell r="H346" t="str">
            <v>Y1B11</v>
          </cell>
          <cell r="I346" t="str">
            <v>共通実験装置の開発</v>
          </cell>
        </row>
        <row r="347">
          <cell r="G347" t="str">
            <v>3HC</v>
          </cell>
          <cell r="H347" t="str">
            <v>Y1C15</v>
          </cell>
          <cell r="I347" t="str">
            <v>ＪＥＭ初期利用に向けた実験準備</v>
          </cell>
        </row>
        <row r="348">
          <cell r="G348" t="str">
            <v>3HC</v>
          </cell>
          <cell r="H348" t="str">
            <v>Y1C21</v>
          </cell>
          <cell r="I348" t="str">
            <v>ＪＥＭ運用利用開始に先立つ宇宙実験の実施</v>
          </cell>
        </row>
        <row r="349">
          <cell r="G349" t="str">
            <v>3HC</v>
          </cell>
          <cell r="H349" t="str">
            <v>Y1C51</v>
          </cell>
          <cell r="I349" t="str">
            <v>曝露部初期利用ミッション機器の開発</v>
          </cell>
        </row>
        <row r="350">
          <cell r="G350" t="str">
            <v>3HC</v>
          </cell>
          <cell r="H350" t="str">
            <v>Y1C72</v>
          </cell>
          <cell r="I350" t="str">
            <v>ＪＥＭ実験運用</v>
          </cell>
        </row>
        <row r="351">
          <cell r="G351" t="str">
            <v>3HC</v>
          </cell>
          <cell r="H351" t="str">
            <v>YKM11</v>
          </cell>
          <cell r="I351" t="str">
            <v>ＩＳＳ／ＪＥＭ利用促進</v>
          </cell>
        </row>
        <row r="352">
          <cell r="G352" t="str">
            <v>3HC</v>
          </cell>
          <cell r="H352" t="str">
            <v>YKM15</v>
          </cell>
          <cell r="I352" t="str">
            <v>ＩＳＳ／ＪＥＭ利用促進</v>
          </cell>
        </row>
        <row r="353">
          <cell r="G353" t="str">
            <v>3HD</v>
          </cell>
          <cell r="H353" t="str">
            <v>Y1C41</v>
          </cell>
          <cell r="I353" t="str">
            <v>セントリフュージの開発</v>
          </cell>
        </row>
        <row r="354">
          <cell r="G354" t="str">
            <v>3HE</v>
          </cell>
          <cell r="H354" t="str">
            <v>G1C33</v>
          </cell>
          <cell r="I354" t="str">
            <v>ＨＴＶプロジェクト協力（研究開発本部）</v>
          </cell>
        </row>
        <row r="355">
          <cell r="G355" t="str">
            <v>3HE</v>
          </cell>
          <cell r="H355" t="str">
            <v>G1C3C</v>
          </cell>
          <cell r="I355" t="str">
            <v>ＨＴＶプロジェクト協力（研究開発本部）</v>
          </cell>
        </row>
        <row r="356">
          <cell r="G356" t="str">
            <v>3HE</v>
          </cell>
          <cell r="H356" t="str">
            <v>H1C36</v>
          </cell>
          <cell r="I356" t="str">
            <v>ＨＴＶプロジェクト協力（本社）</v>
          </cell>
        </row>
        <row r="357">
          <cell r="G357" t="str">
            <v>3HE</v>
          </cell>
          <cell r="H357" t="str">
            <v>H1C3F</v>
          </cell>
          <cell r="I357" t="str">
            <v>ＨＴＶプロジェクト協力（本社）</v>
          </cell>
        </row>
        <row r="358">
          <cell r="G358" t="str">
            <v>3HE</v>
          </cell>
          <cell r="H358" t="str">
            <v>K1C32</v>
          </cell>
          <cell r="I358" t="str">
            <v>ＨＴＶ技術実証機打上げ</v>
          </cell>
        </row>
        <row r="359">
          <cell r="G359" t="str">
            <v>3HE</v>
          </cell>
          <cell r="H359" t="str">
            <v>K1C3A</v>
          </cell>
          <cell r="I359" t="str">
            <v>ＨＴＶプロジェクト協力（宇宙輸送ミッション本部）</v>
          </cell>
        </row>
        <row r="360">
          <cell r="G360" t="str">
            <v>3HE</v>
          </cell>
          <cell r="H360" t="str">
            <v>R1C3G</v>
          </cell>
          <cell r="I360" t="str">
            <v>ＨＴＶプロジェクト協力（宇宙利用ミッション本部）</v>
          </cell>
        </row>
        <row r="361">
          <cell r="G361" t="str">
            <v>3HE</v>
          </cell>
          <cell r="H361" t="str">
            <v>U1C34</v>
          </cell>
          <cell r="I361" t="str">
            <v>ＨＴＶプロジェクト協力（宇宙科学研究本部）</v>
          </cell>
        </row>
        <row r="362">
          <cell r="G362" t="str">
            <v>3HE</v>
          </cell>
          <cell r="H362" t="str">
            <v>U1C3D</v>
          </cell>
          <cell r="I362" t="str">
            <v>ＨＴＶプロジェクト協力（宇宙科学研究本部）</v>
          </cell>
        </row>
        <row r="363">
          <cell r="G363" t="str">
            <v>3HE</v>
          </cell>
          <cell r="H363" t="str">
            <v>Y1C16</v>
          </cell>
          <cell r="I363" t="str">
            <v>ＨＴＶ運用システムの開発</v>
          </cell>
        </row>
        <row r="364">
          <cell r="G364" t="str">
            <v>3HE</v>
          </cell>
          <cell r="H364" t="str">
            <v>Y1C31</v>
          </cell>
          <cell r="I364" t="str">
            <v>ＨＴＶ技術実証機の開発</v>
          </cell>
        </row>
        <row r="365">
          <cell r="G365" t="str">
            <v>3HE</v>
          </cell>
          <cell r="H365" t="str">
            <v>Y1C81</v>
          </cell>
          <cell r="I365" t="str">
            <v>ＨＴＶ運用</v>
          </cell>
        </row>
        <row r="366">
          <cell r="G366" t="str">
            <v>4K1</v>
          </cell>
          <cell r="H366" t="str">
            <v>H90CB</v>
          </cell>
          <cell r="I366" t="str">
            <v>宇宙用ＧＰＳ受信機の開発（本社）</v>
          </cell>
        </row>
        <row r="367">
          <cell r="G367" t="str">
            <v>4K1</v>
          </cell>
          <cell r="H367" t="str">
            <v>U9011</v>
          </cell>
          <cell r="I367" t="str">
            <v>半導体放射線画像検出器用の高分解能信号続出回路の開発</v>
          </cell>
        </row>
        <row r="368">
          <cell r="G368" t="str">
            <v>4K1</v>
          </cell>
          <cell r="H368" t="str">
            <v>U9021</v>
          </cell>
          <cell r="I368" t="str">
            <v>ＣＤＴＥを利用した放射線観測ピクセル検出器用のＶＬＳＩ開発</v>
          </cell>
        </row>
        <row r="369">
          <cell r="G369" t="str">
            <v>4K1</v>
          </cell>
          <cell r="H369" t="str">
            <v>U9034</v>
          </cell>
          <cell r="I369" t="str">
            <v>惑星科学ミッションの研究</v>
          </cell>
        </row>
        <row r="370">
          <cell r="G370" t="str">
            <v>4K1</v>
          </cell>
          <cell r="H370" t="str">
            <v>U9046</v>
          </cell>
          <cell r="I370" t="str">
            <v>温度制御装置を必要としない光通信用半導体レーザーの研究開発</v>
          </cell>
        </row>
        <row r="371">
          <cell r="G371" t="str">
            <v>4K1</v>
          </cell>
          <cell r="H371" t="str">
            <v>U9056</v>
          </cell>
          <cell r="I371" t="str">
            <v>閉じた空間内の熱流体解析の研究</v>
          </cell>
        </row>
        <row r="372">
          <cell r="G372" t="str">
            <v>4K1</v>
          </cell>
          <cell r="H372" t="str">
            <v>U9067</v>
          </cell>
          <cell r="I372" t="str">
            <v>パラフォイールによるロケット機体回収技術の研究</v>
          </cell>
        </row>
        <row r="373">
          <cell r="G373" t="str">
            <v>4K1</v>
          </cell>
          <cell r="H373" t="str">
            <v>U9077</v>
          </cell>
          <cell r="I373" t="str">
            <v>小型Ｎ２０／ＥＴＨＡＮＯＬ推進系の開発</v>
          </cell>
        </row>
        <row r="374">
          <cell r="G374" t="str">
            <v>4K1</v>
          </cell>
          <cell r="H374" t="str">
            <v>U9089</v>
          </cell>
          <cell r="I374" t="str">
            <v>新ポリイミド複合材料用素材の開発</v>
          </cell>
        </row>
        <row r="375">
          <cell r="G375" t="str">
            <v>4K1</v>
          </cell>
          <cell r="H375" t="str">
            <v>U9099</v>
          </cell>
          <cell r="I375" t="str">
            <v>宇宙機器の機械環境試験法の研究</v>
          </cell>
        </row>
        <row r="376">
          <cell r="G376" t="str">
            <v>4K1</v>
          </cell>
          <cell r="H376" t="str">
            <v>U90AA</v>
          </cell>
          <cell r="I376" t="str">
            <v>ロケット搭載用バッテリーの出力特性について</v>
          </cell>
        </row>
        <row r="377">
          <cell r="G377" t="str">
            <v>4K1</v>
          </cell>
          <cell r="H377" t="str">
            <v>U90BA</v>
          </cell>
          <cell r="I377" t="str">
            <v>可搬型・高機能α・ε測定器の開発</v>
          </cell>
        </row>
        <row r="378">
          <cell r="G378" t="str">
            <v>4K1</v>
          </cell>
          <cell r="H378" t="str">
            <v>U90CB</v>
          </cell>
          <cell r="I378" t="str">
            <v>宇宙用ＧＰＳ受信機の開発</v>
          </cell>
        </row>
        <row r="379">
          <cell r="G379" t="str">
            <v>4K1</v>
          </cell>
          <cell r="H379" t="str">
            <v>U90DD</v>
          </cell>
          <cell r="I379" t="str">
            <v>フォトルミネッセンスによる化合物半導体結晶の評価に関する研究</v>
          </cell>
        </row>
        <row r="380">
          <cell r="G380" t="str">
            <v>4K1</v>
          </cell>
          <cell r="H380" t="str">
            <v>U90EE</v>
          </cell>
          <cell r="I380" t="str">
            <v>宇宙機の熱真空環境試験法の研究</v>
          </cell>
        </row>
        <row r="381">
          <cell r="G381" t="str">
            <v>4K1</v>
          </cell>
          <cell r="H381" t="str">
            <v>U90F2</v>
          </cell>
          <cell r="I381" t="str">
            <v>次世代スペース・オプティクスの広域展開</v>
          </cell>
        </row>
        <row r="382">
          <cell r="G382" t="str">
            <v>4K1</v>
          </cell>
          <cell r="H382" t="str">
            <v>U90F8</v>
          </cell>
          <cell r="I382" t="str">
            <v>コンピュータ画像処理による熱流体情報の解析技術に関する研究</v>
          </cell>
        </row>
        <row r="383">
          <cell r="G383" t="str">
            <v>4K1</v>
          </cell>
          <cell r="H383" t="str">
            <v>U90HA</v>
          </cell>
          <cell r="I383" t="str">
            <v>高品質ＳＯＩ・ＳＯＳウエハ評価技術に関する研究</v>
          </cell>
        </row>
        <row r="384">
          <cell r="G384" t="str">
            <v>4K1</v>
          </cell>
          <cell r="H384" t="str">
            <v>U90JA</v>
          </cell>
          <cell r="I384" t="str">
            <v>簡易型太陽光吸率、全半球放射率測定装置の開発及び衛星熱真空試験計測システムの開発</v>
          </cell>
        </row>
        <row r="385">
          <cell r="G385" t="str">
            <v>4K1</v>
          </cell>
          <cell r="H385" t="str">
            <v>U90K7</v>
          </cell>
          <cell r="I385" t="str">
            <v>２液式エンジン実験機の誘導制御の研究</v>
          </cell>
        </row>
        <row r="386">
          <cell r="G386" t="str">
            <v>4K1</v>
          </cell>
          <cell r="H386" t="str">
            <v>U90L1</v>
          </cell>
          <cell r="I386" t="str">
            <v>システムの分析、設計およびシステムインテグレーション</v>
          </cell>
        </row>
        <row r="387">
          <cell r="G387" t="str">
            <v>4K1</v>
          </cell>
          <cell r="H387" t="str">
            <v>U90MA</v>
          </cell>
          <cell r="I387" t="str">
            <v>放射率可変素子の太陽光反射膜の開発</v>
          </cell>
        </row>
        <row r="388">
          <cell r="G388" t="str">
            <v>4K1</v>
          </cell>
          <cell r="H388" t="str">
            <v>U90N8</v>
          </cell>
          <cell r="I388" t="str">
            <v>高速気流中に置かれた障害物と境界層の干渉効果に関する研究</v>
          </cell>
        </row>
        <row r="389">
          <cell r="G389" t="str">
            <v>4K1</v>
          </cell>
          <cell r="H389" t="str">
            <v>U90PA</v>
          </cell>
          <cell r="I389" t="str">
            <v>熱制御材の紫外線劣化に関する研究</v>
          </cell>
        </row>
        <row r="390">
          <cell r="G390" t="str">
            <v>4K1</v>
          </cell>
          <cell r="H390" t="str">
            <v>U90Q8</v>
          </cell>
          <cell r="I390" t="str">
            <v>エアバッグインフレーター及びガス発生剤に関する研究</v>
          </cell>
        </row>
        <row r="391">
          <cell r="G391" t="str">
            <v>4K1</v>
          </cell>
          <cell r="H391" t="str">
            <v>U90RA</v>
          </cell>
          <cell r="I391" t="str">
            <v>磁気軸受ホイールの動特性解析</v>
          </cell>
        </row>
        <row r="392">
          <cell r="G392" t="str">
            <v>4K1</v>
          </cell>
          <cell r="H392" t="str">
            <v>U90SA</v>
          </cell>
          <cell r="I392" t="str">
            <v>耐放射線性ＳＯＩＬＳＩのマルチジョブラン開発</v>
          </cell>
        </row>
        <row r="393">
          <cell r="G393" t="str">
            <v>4K1</v>
          </cell>
          <cell r="H393" t="str">
            <v>U90TE</v>
          </cell>
          <cell r="I393" t="str">
            <v>最先端学術情報基盤の構築に関する研究開発と調査</v>
          </cell>
        </row>
        <row r="394">
          <cell r="G394" t="str">
            <v>4K1</v>
          </cell>
          <cell r="H394" t="str">
            <v>U90UA</v>
          </cell>
          <cell r="I394" t="str">
            <v>低損失ＳＩＣ素子用高品質エビタキシャル基板の量産化の研究開発</v>
          </cell>
        </row>
        <row r="395">
          <cell r="G395" t="str">
            <v>4K1</v>
          </cell>
          <cell r="H395" t="str">
            <v>U90V9</v>
          </cell>
          <cell r="I395" t="str">
            <v>ダスト評価技術の研究</v>
          </cell>
        </row>
        <row r="396">
          <cell r="G396" t="str">
            <v>4K1</v>
          </cell>
          <cell r="H396" t="str">
            <v>U90WA</v>
          </cell>
          <cell r="I396" t="str">
            <v>工学系分野に関する学術動向の調査・研究　応用物理学・工学基礎とくに結晶工学の動向を中心に</v>
          </cell>
        </row>
        <row r="397">
          <cell r="G397" t="str">
            <v>4K1</v>
          </cell>
          <cell r="H397" t="str">
            <v>U90XB</v>
          </cell>
          <cell r="I397" t="str">
            <v>高マイクロ波帯用アンテナ技術の高度化技術の研究開発（平成１７年度繰越予算分）</v>
          </cell>
        </row>
        <row r="398">
          <cell r="G398" t="str">
            <v>4K1</v>
          </cell>
          <cell r="H398" t="str">
            <v>U90YB</v>
          </cell>
          <cell r="I398" t="str">
            <v>高マイクロ波帯用アンテナ技術の高度化技術の研究開発（平成１８年度当初予算分）</v>
          </cell>
        </row>
        <row r="399">
          <cell r="G399" t="str">
            <v>4K1</v>
          </cell>
          <cell r="H399" t="str">
            <v>U90Z7</v>
          </cell>
          <cell r="I399" t="str">
            <v>実証衛星１号機（ＳＥＲＶＩＳ－１）溶融解析及び傷害確率の計算に関する研究</v>
          </cell>
        </row>
        <row r="400">
          <cell r="G400" t="str">
            <v>4K1</v>
          </cell>
          <cell r="H400" t="str">
            <v>U91A1</v>
          </cell>
          <cell r="I400" t="str">
            <v>ＴＥＭ用マイクロカロリーメータ型Ｘ線検出システムの開発</v>
          </cell>
        </row>
        <row r="401">
          <cell r="G401" t="str">
            <v>4K1</v>
          </cell>
          <cell r="H401" t="str">
            <v>U91BG</v>
          </cell>
          <cell r="I401" t="str">
            <v>画像を用いた計測に関する研究</v>
          </cell>
        </row>
        <row r="402">
          <cell r="G402" t="str">
            <v>4K1</v>
          </cell>
          <cell r="H402" t="str">
            <v>U91CA</v>
          </cell>
          <cell r="I402" t="str">
            <v>サブミリ分解能をもつ拡張型高速ＰＥＴの要素開発</v>
          </cell>
        </row>
        <row r="403">
          <cell r="G403" t="str">
            <v>4K1</v>
          </cell>
          <cell r="H403" t="str">
            <v>U91D6</v>
          </cell>
          <cell r="I403" t="str">
            <v>省エネ性に優れた光通信用半導体レーザの実用化開発</v>
          </cell>
        </row>
        <row r="404">
          <cell r="G404" t="str">
            <v>4K1</v>
          </cell>
          <cell r="H404" t="str">
            <v>U91EA</v>
          </cell>
          <cell r="I404" t="str">
            <v>Ｎ形多結晶シリコン製造技術の研究開発</v>
          </cell>
        </row>
        <row r="405">
          <cell r="G405" t="str">
            <v>4K1</v>
          </cell>
          <cell r="H405" t="str">
            <v>U91F1</v>
          </cell>
          <cell r="I405" t="str">
            <v>ポジトロンエミッションＣＴ（ＰＥＴ）向けＣＤＴＥ検出器用集積回路の研究開発</v>
          </cell>
        </row>
        <row r="406">
          <cell r="G406" t="str">
            <v>4K1</v>
          </cell>
          <cell r="H406" t="str">
            <v>U91G9</v>
          </cell>
          <cell r="I406" t="str">
            <v>宇宙材料に対する宇宙環境評価技術の研究</v>
          </cell>
        </row>
        <row r="407">
          <cell r="G407" t="str">
            <v>4K1</v>
          </cell>
          <cell r="H407" t="str">
            <v>U91GA</v>
          </cell>
          <cell r="I407" t="str">
            <v>太陽光反射膜付き放射率可変素子の改良に関する研究</v>
          </cell>
        </row>
        <row r="408">
          <cell r="G408" t="str">
            <v>4K1</v>
          </cell>
          <cell r="H408" t="str">
            <v>U91GB</v>
          </cell>
          <cell r="I408" t="str">
            <v>高マイクロ派帯用アンテナ技術の高度化技術の研究開発</v>
          </cell>
        </row>
        <row r="409">
          <cell r="G409" t="str">
            <v>4K1</v>
          </cell>
          <cell r="H409" t="str">
            <v>U91H2</v>
          </cell>
          <cell r="I409" t="str">
            <v>気球搭載望遠鏡を用いた遠赤外線【ＣⅡ】線分光観測による星形成領域の研究</v>
          </cell>
        </row>
        <row r="410">
          <cell r="G410" t="str">
            <v>4K1</v>
          </cell>
          <cell r="H410" t="str">
            <v>U91J9</v>
          </cell>
          <cell r="I410" t="str">
            <v>ミクロ構造制御によるＣ／Ｃ複合材料の熱機械特性の高性能化</v>
          </cell>
        </row>
        <row r="411">
          <cell r="G411" t="str">
            <v>4K1</v>
          </cell>
          <cell r="H411" t="str">
            <v>U91K1</v>
          </cell>
          <cell r="I411" t="str">
            <v>新型検出器の読み出し（アナログ）及び制御（デジタル）の研究</v>
          </cell>
        </row>
        <row r="412">
          <cell r="G412" t="str">
            <v>4K1</v>
          </cell>
          <cell r="H412" t="str">
            <v>U91L8</v>
          </cell>
          <cell r="I412" t="str">
            <v>高速気流中に置かれた障害物と境界層の干渉効果と空力音発生に関する研究（その２）</v>
          </cell>
        </row>
        <row r="413">
          <cell r="G413" t="str">
            <v>4K1</v>
          </cell>
          <cell r="H413" t="str">
            <v>U91M8</v>
          </cell>
          <cell r="I413" t="str">
            <v>フッ素系固体ポリマーを主原料とするフッ素含有ＤＬＣ膜のアブレーション成膜法</v>
          </cell>
        </row>
        <row r="414">
          <cell r="G414" t="str">
            <v>4K1</v>
          </cell>
          <cell r="H414" t="str">
            <v>U91N1</v>
          </cell>
          <cell r="I414" t="str">
            <v>半導体コンプトンカメラによる複数分子同時イメージング機器の研究開発</v>
          </cell>
        </row>
        <row r="415">
          <cell r="G415" t="str">
            <v>4K1</v>
          </cell>
          <cell r="H415" t="str">
            <v>U91PE</v>
          </cell>
          <cell r="I415" t="str">
            <v>衛星間航行システム開発に向けたマルチスケール粒子法の開発</v>
          </cell>
        </row>
        <row r="416">
          <cell r="G416" t="str">
            <v>4K1</v>
          </cell>
          <cell r="H416" t="str">
            <v>U91RC</v>
          </cell>
          <cell r="I416" t="str">
            <v>すざくとＩＮＴＥＧＲＡＬによる日本スイス高エネルギー天文学ワークショップ</v>
          </cell>
        </row>
        <row r="417">
          <cell r="G417" t="str">
            <v>4K1</v>
          </cell>
          <cell r="H417" t="str">
            <v>U91U9</v>
          </cell>
          <cell r="I417" t="str">
            <v>ハイパースペクトル画像を用いた農作物の品種及び生育状況判別システムの研究開発</v>
          </cell>
        </row>
        <row r="418">
          <cell r="G418" t="str">
            <v>4K1</v>
          </cell>
          <cell r="H418" t="str">
            <v>U91V8</v>
          </cell>
          <cell r="I418" t="str">
            <v>高速気流中に置かれた障害物と境界層の干渉効果と空力音発生に関する研究（その３）</v>
          </cell>
        </row>
        <row r="419">
          <cell r="G419" t="str">
            <v>4K1</v>
          </cell>
          <cell r="H419" t="str">
            <v>UHA11</v>
          </cell>
          <cell r="I419" t="str">
            <v>高ｴﾈﾙｷﾞｰ天文学研究系</v>
          </cell>
        </row>
        <row r="420">
          <cell r="G420" t="str">
            <v>4K1</v>
          </cell>
          <cell r="H420" t="str">
            <v>UHA12</v>
          </cell>
          <cell r="I420" t="str">
            <v>赤外・サブミリ波天文学研究系</v>
          </cell>
        </row>
        <row r="421">
          <cell r="G421" t="str">
            <v>4K1</v>
          </cell>
          <cell r="H421" t="str">
            <v>UHA13</v>
          </cell>
          <cell r="I421" t="str">
            <v>宇宙プラズマ研究系</v>
          </cell>
        </row>
        <row r="422">
          <cell r="G422" t="str">
            <v>4K1</v>
          </cell>
          <cell r="H422" t="str">
            <v>UHA14</v>
          </cell>
          <cell r="I422" t="str">
            <v>固体惑星科学研究系</v>
          </cell>
        </row>
        <row r="423">
          <cell r="G423" t="str">
            <v>4K1</v>
          </cell>
          <cell r="H423" t="str">
            <v>UHA15</v>
          </cell>
          <cell r="I423" t="str">
            <v>宇宙科学共通基礎研究系</v>
          </cell>
        </row>
        <row r="424">
          <cell r="G424" t="str">
            <v>4K1</v>
          </cell>
          <cell r="H424" t="str">
            <v>UHA16</v>
          </cell>
          <cell r="I424" t="str">
            <v>宇宙環境利用科学研究系</v>
          </cell>
        </row>
        <row r="425">
          <cell r="G425" t="str">
            <v>4K1</v>
          </cell>
          <cell r="H425" t="str">
            <v>UHA17</v>
          </cell>
          <cell r="I425" t="str">
            <v>宇宙航行ｼｽﾃﾑ研究系</v>
          </cell>
        </row>
        <row r="426">
          <cell r="G426" t="str">
            <v>4K1</v>
          </cell>
          <cell r="H426" t="str">
            <v>UHA18</v>
          </cell>
          <cell r="I426" t="str">
            <v>宇宙輸送工学研究系</v>
          </cell>
        </row>
        <row r="427">
          <cell r="G427" t="str">
            <v>4K1</v>
          </cell>
          <cell r="H427" t="str">
            <v>UHA19</v>
          </cell>
          <cell r="I427" t="str">
            <v>宇宙構造・材料工学研究系</v>
          </cell>
        </row>
        <row r="428">
          <cell r="G428" t="str">
            <v>4K1</v>
          </cell>
          <cell r="H428" t="str">
            <v>UHA1A</v>
          </cell>
          <cell r="I428" t="str">
            <v>宇宙探査工学研究系</v>
          </cell>
        </row>
        <row r="429">
          <cell r="G429" t="str">
            <v>4K1</v>
          </cell>
          <cell r="H429" t="str">
            <v>UHA1B</v>
          </cell>
          <cell r="I429" t="str">
            <v>宇宙情報・エネルギー工学研究系</v>
          </cell>
        </row>
        <row r="430">
          <cell r="G430" t="str">
            <v>4K1</v>
          </cell>
          <cell r="H430" t="str">
            <v>UHA1C</v>
          </cell>
          <cell r="I430" t="str">
            <v>対外協力室</v>
          </cell>
        </row>
        <row r="431">
          <cell r="G431" t="str">
            <v>4K1</v>
          </cell>
          <cell r="H431" t="str">
            <v>UHA1D</v>
          </cell>
          <cell r="I431" t="str">
            <v>深宇宙探査センター</v>
          </cell>
        </row>
        <row r="432">
          <cell r="G432" t="str">
            <v>4K1</v>
          </cell>
          <cell r="H432" t="str">
            <v>UHA1E</v>
          </cell>
          <cell r="I432" t="str">
            <v>宇宙科学情報解析研究系</v>
          </cell>
        </row>
        <row r="433">
          <cell r="G433" t="str">
            <v>4K1</v>
          </cell>
          <cell r="H433" t="str">
            <v>UHA1F</v>
          </cell>
          <cell r="I433" t="str">
            <v>大気球研究系</v>
          </cell>
        </row>
        <row r="434">
          <cell r="G434" t="str">
            <v>4K1</v>
          </cell>
          <cell r="H434" t="str">
            <v>UHA1G</v>
          </cell>
          <cell r="I434" t="str">
            <v>共通</v>
          </cell>
        </row>
        <row r="435">
          <cell r="G435" t="str">
            <v>4K1</v>
          </cell>
          <cell r="H435" t="str">
            <v>UHA1H</v>
          </cell>
          <cell r="I435" t="str">
            <v>共同利用設備を用いた学術研究</v>
          </cell>
        </row>
        <row r="436">
          <cell r="G436" t="str">
            <v>4K2</v>
          </cell>
          <cell r="H436" t="str">
            <v>GAJ1C</v>
          </cell>
          <cell r="I436" t="str">
            <v>ＩＳＳ科学プロジェクト支援（研究開発本部）</v>
          </cell>
        </row>
        <row r="437">
          <cell r="G437" t="str">
            <v>4K2</v>
          </cell>
          <cell r="H437" t="str">
            <v>GHA1J</v>
          </cell>
          <cell r="I437" t="str">
            <v>宇宙環境利用科学次期実験分野（研究開発本部）</v>
          </cell>
        </row>
        <row r="438">
          <cell r="G438" t="str">
            <v>4K2</v>
          </cell>
          <cell r="H438" t="str">
            <v>GHA25</v>
          </cell>
          <cell r="I438" t="str">
            <v>宇宙科学推進戦略的開発研究（研究開発本部）</v>
          </cell>
        </row>
        <row r="439">
          <cell r="G439" t="str">
            <v>4K2</v>
          </cell>
          <cell r="H439" t="str">
            <v>GHY14</v>
          </cell>
          <cell r="I439" t="str">
            <v>共通（研開）</v>
          </cell>
        </row>
        <row r="440">
          <cell r="G440" t="str">
            <v>4K2</v>
          </cell>
          <cell r="H440" t="str">
            <v>HAJ11</v>
          </cell>
          <cell r="I440" t="str">
            <v>ＡＳＴＲＯ－ＥⅡ　ＨＱ協力</v>
          </cell>
        </row>
        <row r="441">
          <cell r="G441" t="str">
            <v>4K2</v>
          </cell>
          <cell r="H441" t="str">
            <v>HAJ12</v>
          </cell>
          <cell r="I441" t="str">
            <v>ＡＳＴＲＯ－Ｆ　ＨＱ協力</v>
          </cell>
        </row>
        <row r="442">
          <cell r="G442" t="str">
            <v>4K2</v>
          </cell>
          <cell r="H442" t="str">
            <v>HAJ17</v>
          </cell>
          <cell r="I442" t="str">
            <v>ＩＮＤＥＸ協力（本社）</v>
          </cell>
        </row>
        <row r="443">
          <cell r="G443" t="str">
            <v>4K2</v>
          </cell>
          <cell r="H443" t="str">
            <v>HAJ1B</v>
          </cell>
          <cell r="I443" t="str">
            <v>ＳＯＬＡＲ－Ｂ　ＨＱ協力</v>
          </cell>
        </row>
        <row r="444">
          <cell r="G444" t="str">
            <v>4K2</v>
          </cell>
          <cell r="H444" t="str">
            <v>HHF12</v>
          </cell>
          <cell r="I444" t="str">
            <v>情報計算工学センター関連（仮称）</v>
          </cell>
        </row>
        <row r="445">
          <cell r="G445" t="str">
            <v>4K2</v>
          </cell>
          <cell r="H445" t="str">
            <v>HHY13</v>
          </cell>
          <cell r="I445" t="str">
            <v>共通（本社）</v>
          </cell>
        </row>
        <row r="446">
          <cell r="G446" t="str">
            <v>4K2</v>
          </cell>
          <cell r="H446" t="str">
            <v>HMV11</v>
          </cell>
          <cell r="I446" t="str">
            <v>大樹町関連経費（本社）</v>
          </cell>
        </row>
        <row r="447">
          <cell r="G447" t="str">
            <v>4K2</v>
          </cell>
          <cell r="H447" t="str">
            <v>KAC12</v>
          </cell>
          <cell r="I447" t="str">
            <v>ＡＳＴＲＯ－ＥⅡ衛星開発（環境試験支援）</v>
          </cell>
        </row>
        <row r="448">
          <cell r="G448" t="str">
            <v>4K2</v>
          </cell>
          <cell r="H448" t="str">
            <v>KAC14</v>
          </cell>
          <cell r="I448" t="str">
            <v>ＡＳＴＲＯ－Ｆ衛星開発（環境試験支援）</v>
          </cell>
        </row>
        <row r="449">
          <cell r="G449" t="str">
            <v>4K2</v>
          </cell>
          <cell r="H449" t="str">
            <v>KAC1C</v>
          </cell>
          <cell r="I449" t="str">
            <v>ＩＮＤＥＸ衛星開発（環境試験支援）</v>
          </cell>
        </row>
        <row r="450">
          <cell r="G450" t="str">
            <v>4K2</v>
          </cell>
          <cell r="H450" t="str">
            <v>KAC1P</v>
          </cell>
          <cell r="I450" t="str">
            <v>ＳＯＬＡＲ－Ｂ衛星開発（環境試験支援）</v>
          </cell>
        </row>
        <row r="451">
          <cell r="G451" t="str">
            <v>4K2</v>
          </cell>
          <cell r="H451" t="str">
            <v>KAD11</v>
          </cell>
          <cell r="I451" t="str">
            <v>ＡＳＴＲＯ－ＥⅡ打上</v>
          </cell>
        </row>
        <row r="452">
          <cell r="G452" t="str">
            <v>4K2</v>
          </cell>
          <cell r="H452" t="str">
            <v>KAD12</v>
          </cell>
          <cell r="I452" t="str">
            <v>ＡＳＴＲＯ－Ｆ打上</v>
          </cell>
        </row>
        <row r="453">
          <cell r="G453" t="str">
            <v>4K2</v>
          </cell>
          <cell r="H453" t="str">
            <v>KAD14</v>
          </cell>
          <cell r="I453" t="str">
            <v>ＳＯＬＡＲ－Ｂ打上</v>
          </cell>
        </row>
        <row r="454">
          <cell r="G454" t="str">
            <v>4K2</v>
          </cell>
          <cell r="H454" t="str">
            <v>KAE18</v>
          </cell>
          <cell r="I454" t="str">
            <v>ＳＯＬＡＲ－Ｂ運用支援（追跡）</v>
          </cell>
        </row>
        <row r="455">
          <cell r="G455" t="str">
            <v>4K2</v>
          </cell>
          <cell r="H455" t="str">
            <v>KBC16</v>
          </cell>
          <cell r="I455" t="str">
            <v>ＡＳＴＲＯ－ＥⅡﾛｹｯﾄ製作</v>
          </cell>
        </row>
        <row r="456">
          <cell r="G456" t="str">
            <v>4K2</v>
          </cell>
          <cell r="H456" t="str">
            <v>KBC17</v>
          </cell>
          <cell r="I456" t="str">
            <v>ＡＳＴＲＯ－Ｆロケット製作</v>
          </cell>
        </row>
        <row r="457">
          <cell r="G457" t="str">
            <v>4K2</v>
          </cell>
          <cell r="H457" t="str">
            <v>KBC19</v>
          </cell>
          <cell r="I457" t="str">
            <v>ＬＵＮＡＲ－Ａロケット製作</v>
          </cell>
        </row>
        <row r="458">
          <cell r="G458" t="str">
            <v>4K2</v>
          </cell>
          <cell r="H458" t="str">
            <v>KBC1B</v>
          </cell>
          <cell r="I458" t="str">
            <v>ＳＯＬＡＲ－Ｂロケット製作</v>
          </cell>
        </row>
        <row r="459">
          <cell r="G459" t="str">
            <v>4K2</v>
          </cell>
          <cell r="H459" t="str">
            <v>KHA26</v>
          </cell>
          <cell r="I459" t="str">
            <v>宇宙科学推進戦略的開発研究（宇宙輸送ミッション本部）</v>
          </cell>
        </row>
        <row r="460">
          <cell r="G460" t="str">
            <v>4K2</v>
          </cell>
          <cell r="H460" t="str">
            <v>KHY12</v>
          </cell>
          <cell r="I460" t="str">
            <v>共通（宇宙輸送ミッション本部）</v>
          </cell>
        </row>
        <row r="461">
          <cell r="G461" t="str">
            <v>4K2</v>
          </cell>
          <cell r="H461" t="str">
            <v>U2U11</v>
          </cell>
          <cell r="I461" t="str">
            <v>宇宙科学研究本部施設設備の整備</v>
          </cell>
        </row>
        <row r="462">
          <cell r="G462" t="str">
            <v>4K2</v>
          </cell>
          <cell r="H462" t="str">
            <v>UAA11</v>
          </cell>
          <cell r="I462" t="str">
            <v>宇宙科学推進戦略的開発研究（小型科学衛星）</v>
          </cell>
        </row>
        <row r="463">
          <cell r="G463" t="str">
            <v>4K2</v>
          </cell>
          <cell r="H463" t="str">
            <v>UAB11</v>
          </cell>
          <cell r="I463" t="str">
            <v>SPICAの研究開発</v>
          </cell>
        </row>
        <row r="464">
          <cell r="G464" t="str">
            <v>4K2</v>
          </cell>
          <cell r="H464" t="str">
            <v>UAC11</v>
          </cell>
          <cell r="I464" t="str">
            <v>ＡＳＴＲＯ－ＥⅡ衛星開発</v>
          </cell>
        </row>
        <row r="465">
          <cell r="G465" t="str">
            <v>4K2</v>
          </cell>
          <cell r="H465" t="str">
            <v>UAC13</v>
          </cell>
          <cell r="I465" t="str">
            <v>ＡＳＴＲＯ－Ｆ衛星開発</v>
          </cell>
        </row>
        <row r="466">
          <cell r="G466" t="str">
            <v>4K2</v>
          </cell>
          <cell r="H466" t="str">
            <v>UAC17</v>
          </cell>
          <cell r="I466" t="str">
            <v>ＧＥＯＴＡＩＬプロジェクト</v>
          </cell>
        </row>
        <row r="467">
          <cell r="G467" t="str">
            <v>4K2</v>
          </cell>
          <cell r="H467" t="str">
            <v>UAC18</v>
          </cell>
          <cell r="I467" t="str">
            <v>はるかプロジェクト</v>
          </cell>
        </row>
        <row r="468">
          <cell r="G468" t="str">
            <v>4K2</v>
          </cell>
          <cell r="H468" t="str">
            <v>UAC19</v>
          </cell>
          <cell r="I468" t="str">
            <v>はやぶさプロジェクト</v>
          </cell>
        </row>
        <row r="469">
          <cell r="G469" t="str">
            <v>4K2</v>
          </cell>
          <cell r="H469" t="str">
            <v>UAC1A</v>
          </cell>
          <cell r="I469" t="str">
            <v>ＬＵＮＡＲ－Ａ衛星開発</v>
          </cell>
        </row>
        <row r="470">
          <cell r="G470" t="str">
            <v>4K2</v>
          </cell>
          <cell r="H470" t="str">
            <v>UAC1B</v>
          </cell>
          <cell r="I470" t="str">
            <v>ＩＮＤＥＸ</v>
          </cell>
        </row>
        <row r="471">
          <cell r="G471" t="str">
            <v>4K2</v>
          </cell>
          <cell r="H471" t="str">
            <v>UAC1D</v>
          </cell>
          <cell r="I471" t="str">
            <v>ＮｅＸＴの開発</v>
          </cell>
        </row>
        <row r="472">
          <cell r="G472" t="str">
            <v>4K2</v>
          </cell>
          <cell r="H472" t="str">
            <v>UAC1E</v>
          </cell>
          <cell r="I472" t="str">
            <v>のぞみプロジェクト</v>
          </cell>
        </row>
        <row r="473">
          <cell r="G473" t="str">
            <v>4K2</v>
          </cell>
          <cell r="H473" t="str">
            <v>UAC1N</v>
          </cell>
          <cell r="I473" t="str">
            <v>ＳＯＬＡＲ－Ｂ衛星開発</v>
          </cell>
        </row>
        <row r="474">
          <cell r="G474" t="str">
            <v>4K2</v>
          </cell>
          <cell r="H474" t="str">
            <v>UAC1R</v>
          </cell>
          <cell r="I474" t="str">
            <v>小型科学衛星の開発</v>
          </cell>
        </row>
        <row r="475">
          <cell r="G475" t="str">
            <v>4K2</v>
          </cell>
          <cell r="H475" t="str">
            <v>UAE12</v>
          </cell>
          <cell r="I475" t="str">
            <v>ＡＳＴＲＯ－ＥⅡ運用</v>
          </cell>
        </row>
        <row r="476">
          <cell r="G476" t="str">
            <v>4K2</v>
          </cell>
          <cell r="H476" t="str">
            <v>UAE13</v>
          </cell>
          <cell r="I476" t="str">
            <v>ＡＳＴＲＯ－Ｆ運用</v>
          </cell>
        </row>
        <row r="477">
          <cell r="G477" t="str">
            <v>4K2</v>
          </cell>
          <cell r="H477" t="str">
            <v>UAE14</v>
          </cell>
          <cell r="I477" t="str">
            <v>ＬＵＮＡＲ－Ａ運用</v>
          </cell>
        </row>
        <row r="478">
          <cell r="G478" t="str">
            <v>4K2</v>
          </cell>
          <cell r="H478" t="str">
            <v>UAE17</v>
          </cell>
          <cell r="I478" t="str">
            <v>ＳＯＬＡＲ－Ｂ運用</v>
          </cell>
        </row>
        <row r="479">
          <cell r="G479" t="str">
            <v>4K2</v>
          </cell>
          <cell r="H479" t="str">
            <v>UAE19</v>
          </cell>
          <cell r="I479" t="str">
            <v>科学衛星運用</v>
          </cell>
        </row>
        <row r="480">
          <cell r="G480" t="str">
            <v>4K2</v>
          </cell>
          <cell r="H480" t="str">
            <v>UAH11</v>
          </cell>
          <cell r="I480" t="str">
            <v>ＡＳＴＲＯ－ＥⅡ観測事業</v>
          </cell>
        </row>
        <row r="481">
          <cell r="G481" t="str">
            <v>4K2</v>
          </cell>
          <cell r="H481" t="str">
            <v>UAH12</v>
          </cell>
          <cell r="I481" t="str">
            <v>ＡＳＴＲＯ－Ｆ観測事業</v>
          </cell>
        </row>
        <row r="482">
          <cell r="G482" t="str">
            <v>4K2</v>
          </cell>
          <cell r="H482" t="str">
            <v>UAH15</v>
          </cell>
          <cell r="I482" t="str">
            <v>ＬＵＮＡＲ－Ａ観測事業</v>
          </cell>
        </row>
        <row r="483">
          <cell r="G483" t="str">
            <v>4K2</v>
          </cell>
          <cell r="H483" t="str">
            <v>UAH17</v>
          </cell>
          <cell r="I483" t="str">
            <v>ＳＯＬＡＲ－Ｂ観測事業</v>
          </cell>
        </row>
        <row r="484">
          <cell r="G484" t="str">
            <v>4K2</v>
          </cell>
          <cell r="H484" t="str">
            <v>UAH18</v>
          </cell>
          <cell r="I484" t="str">
            <v>あけぼのプロジェクト</v>
          </cell>
        </row>
        <row r="485">
          <cell r="G485" t="str">
            <v>4K2</v>
          </cell>
          <cell r="H485" t="str">
            <v>UAJ1D</v>
          </cell>
          <cell r="I485" t="str">
            <v>宇宙科学研究プロジェクトに係る設備整備</v>
          </cell>
        </row>
        <row r="486">
          <cell r="G486" t="str">
            <v>4K2</v>
          </cell>
          <cell r="H486" t="str">
            <v>UC138</v>
          </cell>
          <cell r="I486" t="str">
            <v>施設設備の整備・改修（宇宙科学関連）</v>
          </cell>
        </row>
        <row r="487">
          <cell r="G487" t="str">
            <v>4K2</v>
          </cell>
          <cell r="H487" t="str">
            <v>UD172</v>
          </cell>
          <cell r="I487" t="str">
            <v>新築新規建造物の整備（相模原キャンパス総合研究棟の新築）（科学）</v>
          </cell>
        </row>
        <row r="488">
          <cell r="G488" t="str">
            <v>4K2</v>
          </cell>
          <cell r="H488" t="str">
            <v>UF1A7</v>
          </cell>
          <cell r="I488" t="str">
            <v>施設設備の老朽化更新等（宇宙科学研究関連）</v>
          </cell>
        </row>
        <row r="489">
          <cell r="G489" t="str">
            <v>4K2</v>
          </cell>
          <cell r="H489" t="str">
            <v>UHA1K</v>
          </cell>
          <cell r="I489" t="str">
            <v>宇宙科学推進戦略的開発研究（天文学分野）</v>
          </cell>
        </row>
        <row r="490">
          <cell r="G490" t="str">
            <v>4K2</v>
          </cell>
          <cell r="H490" t="str">
            <v>UHA1L</v>
          </cell>
          <cell r="I490" t="str">
            <v>宇宙科学推進戦略的開発研究（太陽系科学分野）</v>
          </cell>
        </row>
        <row r="491">
          <cell r="G491" t="str">
            <v>4K2</v>
          </cell>
          <cell r="H491" t="str">
            <v>UHA1M</v>
          </cell>
          <cell r="I491" t="str">
            <v>宇宙科学推進戦略的開発研究（衛星・探査機分野）</v>
          </cell>
        </row>
        <row r="492">
          <cell r="G492" t="str">
            <v>4K2</v>
          </cell>
          <cell r="H492" t="str">
            <v>UHA1N</v>
          </cell>
          <cell r="I492" t="str">
            <v>宇宙科学推進戦略的開発研究（先進的理工学実験分野）</v>
          </cell>
        </row>
        <row r="493">
          <cell r="G493" t="str">
            <v>4K2</v>
          </cell>
          <cell r="H493" t="str">
            <v>UHA1P</v>
          </cell>
          <cell r="I493" t="str">
            <v>ＩＳＳ／ＪＥＭを利用した宇宙科学研究（調整中）</v>
          </cell>
        </row>
        <row r="494">
          <cell r="G494" t="str">
            <v>4K2</v>
          </cell>
          <cell r="H494" t="str">
            <v>UHA1Q</v>
          </cell>
          <cell r="I494" t="str">
            <v>搭載用観測機器及び材料の基礎開発研究</v>
          </cell>
        </row>
        <row r="495">
          <cell r="G495" t="str">
            <v>4K2</v>
          </cell>
          <cell r="H495" t="str">
            <v>UHA1R</v>
          </cell>
          <cell r="I495" t="str">
            <v>先端基盤技術研究</v>
          </cell>
        </row>
        <row r="496">
          <cell r="G496" t="str">
            <v>4K2</v>
          </cell>
          <cell r="H496" t="str">
            <v>UHA1S</v>
          </cell>
          <cell r="I496" t="str">
            <v>国際共同ミッション推進研究</v>
          </cell>
        </row>
        <row r="497">
          <cell r="G497" t="str">
            <v>4K2</v>
          </cell>
          <cell r="H497" t="str">
            <v>UHA1T</v>
          </cell>
          <cell r="I497" t="str">
            <v>宇宙環境利用科学次期実験分野</v>
          </cell>
        </row>
        <row r="498">
          <cell r="G498" t="str">
            <v>4K2</v>
          </cell>
          <cell r="H498" t="str">
            <v>UHA1U</v>
          </cell>
          <cell r="I498" t="str">
            <v>固体ロケットモータ信頼性向上</v>
          </cell>
        </row>
        <row r="499">
          <cell r="G499" t="str">
            <v>4K2</v>
          </cell>
          <cell r="H499" t="str">
            <v>UHA1V</v>
          </cell>
          <cell r="I499" t="str">
            <v>共通的基盤技術戦略研究</v>
          </cell>
        </row>
        <row r="500">
          <cell r="G500" t="str">
            <v>4K2</v>
          </cell>
          <cell r="H500" t="str">
            <v>UHA1W</v>
          </cell>
          <cell r="I500" t="str">
            <v>次期科学衛星の調査（仮）</v>
          </cell>
        </row>
        <row r="501">
          <cell r="G501" t="str">
            <v>4K2</v>
          </cell>
          <cell r="H501" t="str">
            <v>UHA1X</v>
          </cell>
          <cell r="I501" t="str">
            <v>小型衛星に関する研究開発</v>
          </cell>
        </row>
        <row r="502">
          <cell r="G502" t="str">
            <v>4K2</v>
          </cell>
          <cell r="H502" t="str">
            <v>UHA1Z</v>
          </cell>
          <cell r="I502" t="str">
            <v>次期宇宙科学研究プロジェクトの推進（名称は要調整）</v>
          </cell>
        </row>
        <row r="503">
          <cell r="G503" t="str">
            <v>4K2</v>
          </cell>
          <cell r="H503" t="str">
            <v>UHA23</v>
          </cell>
          <cell r="I503" t="str">
            <v>宇宙科学推進戦略的開発研究（小型飛翔体分野：観測ロケット）</v>
          </cell>
        </row>
        <row r="504">
          <cell r="G504" t="str">
            <v>4K2</v>
          </cell>
          <cell r="H504" t="str">
            <v>UHA24</v>
          </cell>
          <cell r="I504" t="str">
            <v>宇宙科学推進戦略的開発研究（小型飛翔体分野：大気球）</v>
          </cell>
        </row>
        <row r="505">
          <cell r="G505" t="str">
            <v>4K2</v>
          </cell>
          <cell r="H505" t="str">
            <v>UHF11</v>
          </cell>
          <cell r="I505" t="str">
            <v>科学衛星運用・データ利用センター関連業務</v>
          </cell>
        </row>
        <row r="506">
          <cell r="G506" t="str">
            <v>4K2</v>
          </cell>
          <cell r="H506" t="str">
            <v>UHH11</v>
          </cell>
          <cell r="I506" t="str">
            <v>地上ＶＬＢＩ観測事業</v>
          </cell>
        </row>
        <row r="507">
          <cell r="G507" t="str">
            <v>4K2</v>
          </cell>
          <cell r="H507" t="str">
            <v>UHY11</v>
          </cell>
          <cell r="I507" t="str">
            <v>共通</v>
          </cell>
        </row>
        <row r="508">
          <cell r="G508" t="str">
            <v>4K2</v>
          </cell>
          <cell r="H508" t="str">
            <v>ULC11</v>
          </cell>
          <cell r="I508" t="str">
            <v>ソーラー電力セイル実証探査機の開発</v>
          </cell>
        </row>
        <row r="509">
          <cell r="G509" t="str">
            <v>4K2</v>
          </cell>
          <cell r="H509" t="str">
            <v>UMC11</v>
          </cell>
          <cell r="I509" t="str">
            <v>大気球を用いた観測研究（仮称）</v>
          </cell>
        </row>
        <row r="510">
          <cell r="G510" t="str">
            <v>4K2</v>
          </cell>
          <cell r="H510" t="str">
            <v>UMF11</v>
          </cell>
          <cell r="I510" t="str">
            <v>三陸大気観測所</v>
          </cell>
        </row>
        <row r="511">
          <cell r="G511" t="str">
            <v>4K2</v>
          </cell>
          <cell r="H511" t="str">
            <v>UMF12</v>
          </cell>
          <cell r="I511" t="str">
            <v>大樹航空宇宙実験場</v>
          </cell>
        </row>
        <row r="512">
          <cell r="G512" t="str">
            <v>4K2</v>
          </cell>
          <cell r="H512" t="str">
            <v>UNB11</v>
          </cell>
          <cell r="I512" t="str">
            <v>再使用観測ロケットの研究開発</v>
          </cell>
        </row>
        <row r="513">
          <cell r="G513" t="str">
            <v>4K2</v>
          </cell>
          <cell r="H513" t="str">
            <v>UNC11</v>
          </cell>
          <cell r="I513" t="str">
            <v>ロケットを用いた観測研究（仮称）</v>
          </cell>
        </row>
        <row r="514">
          <cell r="G514" t="str">
            <v>4K2</v>
          </cell>
          <cell r="H514" t="str">
            <v>YHA1Y</v>
          </cell>
          <cell r="I514" t="str">
            <v>宇宙環境利用科学次期実験分野（有人）</v>
          </cell>
        </row>
        <row r="515">
          <cell r="G515" t="str">
            <v>4K2</v>
          </cell>
          <cell r="H515" t="str">
            <v>YHA27</v>
          </cell>
          <cell r="I515" t="str">
            <v>ＩＳＳ／ＪＥＭ科学利用（有人）</v>
          </cell>
        </row>
        <row r="516">
          <cell r="G516" t="str">
            <v>4K3</v>
          </cell>
          <cell r="H516" t="str">
            <v>GAJ18</v>
          </cell>
          <cell r="I516" t="str">
            <v>ＰＬＡＮＥＴ－Ｃ衛星開発（技術支援）</v>
          </cell>
        </row>
        <row r="517">
          <cell r="G517" t="str">
            <v>4K3</v>
          </cell>
          <cell r="H517" t="str">
            <v>KAC1G</v>
          </cell>
          <cell r="I517" t="str">
            <v>ＰＬＡＮＥＴ－Ｃ衛星開発（環境試験支援）</v>
          </cell>
        </row>
        <row r="518">
          <cell r="G518" t="str">
            <v>4K3</v>
          </cell>
          <cell r="H518" t="str">
            <v>KBC1A</v>
          </cell>
          <cell r="I518" t="str">
            <v>ＰＬＡＮＥＴ－Ｃロケット製作</v>
          </cell>
        </row>
        <row r="519">
          <cell r="G519" t="str">
            <v>4K3</v>
          </cell>
          <cell r="H519" t="str">
            <v>UAC1F</v>
          </cell>
          <cell r="I519" t="str">
            <v>ＰＬＡＮＥＴ－Ｃ衛星開発</v>
          </cell>
        </row>
        <row r="520">
          <cell r="G520" t="str">
            <v>4K3</v>
          </cell>
          <cell r="H520" t="str">
            <v>UAH16</v>
          </cell>
          <cell r="I520" t="str">
            <v>ＰＬＡＮＥＴ－Ｃ観測事業</v>
          </cell>
        </row>
        <row r="521">
          <cell r="G521" t="str">
            <v>4K3</v>
          </cell>
          <cell r="H521" t="str">
            <v>UBC1D</v>
          </cell>
          <cell r="I521" t="str">
            <v>ＰＬＡＮＥＴ－Ｃロケット製作(科学）</v>
          </cell>
        </row>
        <row r="522">
          <cell r="G522" t="str">
            <v>4K4</v>
          </cell>
          <cell r="H522" t="str">
            <v>HAJ13</v>
          </cell>
          <cell r="I522" t="str">
            <v>ＡＳＴＲＯ－Ｇ　ＨＱ協力</v>
          </cell>
        </row>
        <row r="523">
          <cell r="G523" t="str">
            <v>4K4</v>
          </cell>
          <cell r="H523" t="str">
            <v>KBC18</v>
          </cell>
          <cell r="I523" t="str">
            <v>ＡＳＴＲＯ－Ｇロケット製作</v>
          </cell>
        </row>
        <row r="524">
          <cell r="G524" t="str">
            <v>4K4</v>
          </cell>
          <cell r="H524" t="str">
            <v>UAC15</v>
          </cell>
          <cell r="I524" t="str">
            <v>ＡＳＴＲＯ－Ｇの衛星開発</v>
          </cell>
        </row>
        <row r="525">
          <cell r="G525" t="str">
            <v>4K4</v>
          </cell>
          <cell r="H525" t="str">
            <v>UAH13</v>
          </cell>
          <cell r="I525" t="str">
            <v>ＡＳＴＲＯ－Ｇ観測事業</v>
          </cell>
        </row>
        <row r="526">
          <cell r="G526" t="str">
            <v>4K4</v>
          </cell>
          <cell r="H526" t="str">
            <v>UBC1C</v>
          </cell>
          <cell r="I526" t="str">
            <v>ＡＳＴＲＯ－Ｇロケット製作(科学）</v>
          </cell>
        </row>
        <row r="527">
          <cell r="G527" t="str">
            <v>4K4</v>
          </cell>
          <cell r="H527" t="str">
            <v>UCG11</v>
          </cell>
          <cell r="I527" t="str">
            <v>ＡＳＴＲＯ－Ｇ地上系の整備</v>
          </cell>
        </row>
        <row r="528">
          <cell r="G528" t="str">
            <v>4K5</v>
          </cell>
          <cell r="H528" t="str">
            <v>GAJ14</v>
          </cell>
          <cell r="I528" t="str">
            <v>ＢｅｐｉＣｏｌｏｍｂｏ開発（プロジェクト協力）</v>
          </cell>
        </row>
        <row r="529">
          <cell r="G529" t="str">
            <v>4K5</v>
          </cell>
          <cell r="H529" t="str">
            <v>KAJ15</v>
          </cell>
          <cell r="I529" t="str">
            <v>ＢｅｐｉＣｏｌｏｍｂｏ開発（プロジェクト協力）（宇宙輸送ミッション本部）</v>
          </cell>
        </row>
        <row r="530">
          <cell r="G530" t="str">
            <v>4K5</v>
          </cell>
          <cell r="H530" t="str">
            <v>RAJ16</v>
          </cell>
          <cell r="I530" t="str">
            <v>ＢｅｐｉＣｏｌｏｍｂｏ開発（プロジェクト協力）（宇宙利用ミッション本部）</v>
          </cell>
        </row>
        <row r="531">
          <cell r="G531" t="str">
            <v>4K5</v>
          </cell>
          <cell r="H531" t="str">
            <v>UAC16</v>
          </cell>
          <cell r="I531" t="str">
            <v>ＢｅｐｉＣｏｌｏｍｂｏ衛星開発</v>
          </cell>
        </row>
        <row r="532">
          <cell r="G532" t="str">
            <v>4K5</v>
          </cell>
          <cell r="H532" t="str">
            <v>UAH14</v>
          </cell>
          <cell r="I532" t="str">
            <v>ＢｅｐｉＣｏｌｏｍｂｏ衛星観測事業</v>
          </cell>
        </row>
        <row r="533">
          <cell r="G533" t="str">
            <v>5L2</v>
          </cell>
          <cell r="H533" t="str">
            <v>AGA23</v>
          </cell>
          <cell r="I533" t="str">
            <v>運航安全技術研究計画</v>
          </cell>
        </row>
        <row r="534">
          <cell r="G534" t="str">
            <v>5L2</v>
          </cell>
          <cell r="H534" t="str">
            <v>AGA24</v>
          </cell>
          <cell r="I534" t="str">
            <v>航空利用技術研究計画</v>
          </cell>
        </row>
        <row r="535">
          <cell r="G535" t="str">
            <v>5L2</v>
          </cell>
          <cell r="H535" t="str">
            <v>AGA26</v>
          </cell>
          <cell r="I535" t="str">
            <v>次世代超音速機技術研究計画</v>
          </cell>
        </row>
        <row r="536">
          <cell r="G536" t="str">
            <v>5L2</v>
          </cell>
          <cell r="H536" t="str">
            <v>AGA27</v>
          </cell>
          <cell r="I536" t="str">
            <v>成層圏プラットフォーム技術研究計画</v>
          </cell>
        </row>
        <row r="537">
          <cell r="G537" t="str">
            <v>5L2</v>
          </cell>
          <cell r="H537" t="str">
            <v>AGA28</v>
          </cell>
          <cell r="I537" t="str">
            <v>未来型航空機技術研究計画</v>
          </cell>
        </row>
        <row r="538">
          <cell r="G538" t="str">
            <v>5L2</v>
          </cell>
          <cell r="H538" t="str">
            <v>AGA29</v>
          </cell>
          <cell r="I538" t="str">
            <v>静粛超音速機技術の飛行実証研究計画</v>
          </cell>
        </row>
        <row r="539">
          <cell r="G539" t="str">
            <v>5L2</v>
          </cell>
          <cell r="H539" t="str">
            <v>AGA2A</v>
          </cell>
          <cell r="I539" t="str">
            <v>極超音速機技術研究計画</v>
          </cell>
        </row>
        <row r="540">
          <cell r="G540" t="str">
            <v>5L2</v>
          </cell>
          <cell r="H540" t="str">
            <v>GC135</v>
          </cell>
          <cell r="I540" t="str">
            <v>施設設備の整備・改修（技術研究関連）研究開発本部</v>
          </cell>
        </row>
        <row r="541">
          <cell r="G541" t="str">
            <v>5L2</v>
          </cell>
          <cell r="H541" t="str">
            <v>GC137</v>
          </cell>
          <cell r="I541" t="str">
            <v>施設設備の整備・改修（技術研究関連）研究開発本部</v>
          </cell>
        </row>
        <row r="542">
          <cell r="G542" t="str">
            <v>5L2</v>
          </cell>
          <cell r="H542" t="str">
            <v>GGA13</v>
          </cell>
          <cell r="I542" t="str">
            <v>運航安全技術研究計画　</v>
          </cell>
        </row>
        <row r="543">
          <cell r="G543" t="str">
            <v>5L2</v>
          </cell>
          <cell r="H543" t="str">
            <v>GGA14</v>
          </cell>
          <cell r="I543" t="str">
            <v>環境保全技術研究計画　</v>
          </cell>
        </row>
        <row r="544">
          <cell r="G544" t="str">
            <v>5L2</v>
          </cell>
          <cell r="H544" t="str">
            <v>GGA15</v>
          </cell>
          <cell r="I544" t="str">
            <v>コンピュータによる革新設計技術及び飛行実証計画　</v>
          </cell>
        </row>
        <row r="545">
          <cell r="G545" t="str">
            <v>5L2</v>
          </cell>
          <cell r="H545" t="str">
            <v>GGA16</v>
          </cell>
          <cell r="I545" t="str">
            <v>次世代超音速機技術研究計画　</v>
          </cell>
        </row>
        <row r="546">
          <cell r="G546" t="str">
            <v>5L2</v>
          </cell>
          <cell r="H546" t="str">
            <v>GGA17</v>
          </cell>
          <cell r="I546" t="str">
            <v>成層圏プラットフォーム技術研究計画</v>
          </cell>
        </row>
        <row r="547">
          <cell r="G547" t="str">
            <v>5L2</v>
          </cell>
          <cell r="H547" t="str">
            <v>GGA18</v>
          </cell>
          <cell r="I547" t="str">
            <v>未来型航空機技術研究計画　</v>
          </cell>
        </row>
        <row r="548">
          <cell r="G548" t="str">
            <v>5L2</v>
          </cell>
          <cell r="H548" t="str">
            <v>GGA23</v>
          </cell>
          <cell r="I548" t="str">
            <v>運航安全技術研究計画（研究開発本部）</v>
          </cell>
        </row>
        <row r="549">
          <cell r="G549" t="str">
            <v>5L2</v>
          </cell>
          <cell r="H549" t="str">
            <v>GGA24</v>
          </cell>
          <cell r="I549" t="str">
            <v>航空利用技術研究計画（研究開発本部）</v>
          </cell>
        </row>
        <row r="550">
          <cell r="G550" t="str">
            <v>5L2</v>
          </cell>
          <cell r="H550" t="str">
            <v>GGA29</v>
          </cell>
          <cell r="I550" t="str">
            <v>静粛超音速機技術の飛行実証研究計画（研究開発本部）</v>
          </cell>
        </row>
        <row r="551">
          <cell r="G551" t="str">
            <v>5L2</v>
          </cell>
          <cell r="H551" t="str">
            <v>HGA2B</v>
          </cell>
          <cell r="I551" t="str">
            <v>航空科学技術研究の推進（本社）</v>
          </cell>
        </row>
        <row r="552">
          <cell r="G552" t="str">
            <v>5L2</v>
          </cell>
          <cell r="H552" t="str">
            <v>HGJ11</v>
          </cell>
          <cell r="I552" t="str">
            <v>研究協力（本社）</v>
          </cell>
        </row>
        <row r="553">
          <cell r="G553" t="str">
            <v>5L2</v>
          </cell>
          <cell r="H553" t="str">
            <v>UGA26</v>
          </cell>
          <cell r="I553" t="str">
            <v>次世代超音速機技術研究計画（科学）</v>
          </cell>
        </row>
        <row r="554">
          <cell r="G554" t="str">
            <v>5L3</v>
          </cell>
          <cell r="H554" t="str">
            <v>AGA21</v>
          </cell>
          <cell r="I554" t="str">
            <v>国産旅客機高性能化技術研究計画</v>
          </cell>
        </row>
        <row r="555">
          <cell r="G555" t="str">
            <v>5L3</v>
          </cell>
          <cell r="H555" t="str">
            <v>GGA11</v>
          </cell>
          <cell r="I555" t="str">
            <v>国産旅客機高性能化技術研究計画　</v>
          </cell>
        </row>
        <row r="556">
          <cell r="G556" t="str">
            <v>5L3</v>
          </cell>
          <cell r="H556" t="str">
            <v>GGA21</v>
          </cell>
          <cell r="I556" t="str">
            <v>国産旅客機高性能化技術研究計画（研究開発本部）</v>
          </cell>
        </row>
        <row r="557">
          <cell r="G557" t="str">
            <v>5L4</v>
          </cell>
          <cell r="H557" t="str">
            <v>AGA22</v>
          </cell>
          <cell r="I557" t="str">
            <v>クリーンエンジン技術研究計画</v>
          </cell>
        </row>
        <row r="558">
          <cell r="G558" t="str">
            <v>5L4</v>
          </cell>
          <cell r="H558" t="str">
            <v>GGA12</v>
          </cell>
          <cell r="I558" t="str">
            <v>クリーンエンジン技術研究計画　</v>
          </cell>
        </row>
        <row r="559">
          <cell r="G559" t="str">
            <v>5L4</v>
          </cell>
          <cell r="H559" t="str">
            <v>GGA22</v>
          </cell>
          <cell r="I559" t="str">
            <v>クリーンエンジン技術研究計画（研究開発本部）</v>
          </cell>
        </row>
        <row r="560">
          <cell r="G560" t="str">
            <v>6A6</v>
          </cell>
          <cell r="H560" t="str">
            <v>GEA13</v>
          </cell>
          <cell r="I560" t="str">
            <v>ロケットエンジン基盤技術の研究</v>
          </cell>
        </row>
        <row r="561">
          <cell r="G561" t="str">
            <v>6A6</v>
          </cell>
          <cell r="H561" t="str">
            <v>GEA15</v>
          </cell>
          <cell r="I561" t="str">
            <v>再使用型宇宙輸送システムの研究</v>
          </cell>
        </row>
        <row r="562">
          <cell r="G562" t="str">
            <v>6A6</v>
          </cell>
          <cell r="H562" t="str">
            <v>GEA17</v>
          </cell>
          <cell r="I562" t="str">
            <v>再使用型輸送系の先駆的基礎的技術研究</v>
          </cell>
        </row>
        <row r="563">
          <cell r="G563" t="str">
            <v>6A6</v>
          </cell>
          <cell r="H563" t="str">
            <v>GEA18</v>
          </cell>
          <cell r="I563" t="str">
            <v>宇宙推進技術共通運営</v>
          </cell>
        </row>
        <row r="564">
          <cell r="G564" t="str">
            <v>6A6</v>
          </cell>
          <cell r="H564" t="str">
            <v>GEA1A</v>
          </cell>
          <cell r="I564" t="str">
            <v>次段階運用を目指した主要技術の研究</v>
          </cell>
        </row>
        <row r="565">
          <cell r="G565" t="str">
            <v>6A6</v>
          </cell>
          <cell r="H565" t="str">
            <v>GEA1B</v>
          </cell>
          <cell r="I565" t="str">
            <v>高性能再使用システム実現のための先行研究</v>
          </cell>
        </row>
        <row r="566">
          <cell r="G566" t="str">
            <v>6A6</v>
          </cell>
          <cell r="H566" t="str">
            <v>GEA1E</v>
          </cell>
          <cell r="I566" t="str">
            <v>有人輸送推進費（研究開発本部）</v>
          </cell>
        </row>
        <row r="567">
          <cell r="G567" t="str">
            <v>6A6</v>
          </cell>
          <cell r="H567" t="str">
            <v>GEA1N</v>
          </cell>
          <cell r="I567" t="str">
            <v>萌芽研究費（研究開発本部）</v>
          </cell>
        </row>
        <row r="568">
          <cell r="G568" t="str">
            <v>6A6</v>
          </cell>
          <cell r="H568" t="str">
            <v>GJF19</v>
          </cell>
          <cell r="I568" t="str">
            <v>能代多目的実験場設備の維持・運営（研究開発本部）</v>
          </cell>
        </row>
        <row r="569">
          <cell r="G569" t="str">
            <v>6A6</v>
          </cell>
          <cell r="H569" t="str">
            <v>GJF20</v>
          </cell>
          <cell r="I569" t="str">
            <v>調布地区・維持運営（研究開発本部）</v>
          </cell>
        </row>
        <row r="570">
          <cell r="G570" t="str">
            <v>6A6</v>
          </cell>
          <cell r="H570" t="str">
            <v>HEA19</v>
          </cell>
          <cell r="I570" t="str">
            <v>将来型輸送システム研究計画の推進</v>
          </cell>
        </row>
        <row r="571">
          <cell r="G571" t="str">
            <v>6A6</v>
          </cell>
          <cell r="H571" t="str">
            <v>HJG11</v>
          </cell>
          <cell r="I571" t="str">
            <v>角田・能代試験系設備等の整備（本社）</v>
          </cell>
        </row>
        <row r="572">
          <cell r="G572" t="str">
            <v>6A6</v>
          </cell>
          <cell r="H572" t="str">
            <v>KEA11</v>
          </cell>
          <cell r="I572" t="str">
            <v>次期使い切り型ロケットの研究</v>
          </cell>
        </row>
        <row r="573">
          <cell r="G573" t="str">
            <v>6A6</v>
          </cell>
          <cell r="H573" t="str">
            <v>KEA12</v>
          </cell>
          <cell r="I573" t="str">
            <v>次期輸送系基幹技術の研究</v>
          </cell>
        </row>
        <row r="574">
          <cell r="G574" t="str">
            <v>6A6</v>
          </cell>
          <cell r="H574" t="str">
            <v>KEA1C</v>
          </cell>
          <cell r="I574" t="str">
            <v>有人輸送推進費（宇宙輸送ミッション本部）</v>
          </cell>
        </row>
        <row r="575">
          <cell r="G575" t="str">
            <v>6A6</v>
          </cell>
          <cell r="H575" t="str">
            <v>KEA1H</v>
          </cell>
          <cell r="I575" t="str">
            <v>ロケットエンジン基盤技術の研究（宇宙輸送ミッション本部輸送系）</v>
          </cell>
        </row>
        <row r="576">
          <cell r="G576" t="str">
            <v>6A6</v>
          </cell>
          <cell r="H576" t="str">
            <v>KEA1J</v>
          </cell>
          <cell r="I576" t="str">
            <v>次段階運用を目指した主要技術の研究（宇宙輸送ミッション本部輸送系）</v>
          </cell>
        </row>
        <row r="577">
          <cell r="G577" t="str">
            <v>6A6</v>
          </cell>
          <cell r="H577" t="str">
            <v>KEA1K</v>
          </cell>
          <cell r="I577" t="str">
            <v>高性能再使用システム実現のための先行研究（宇宙輸送ミッション本部輸送系）</v>
          </cell>
        </row>
        <row r="578">
          <cell r="G578" t="str">
            <v>6A6</v>
          </cell>
          <cell r="H578" t="str">
            <v>KEA1L</v>
          </cell>
          <cell r="I578" t="str">
            <v>有人輸送推進費（宇宙輸送ミッション本部輸送系）</v>
          </cell>
        </row>
        <row r="579">
          <cell r="G579" t="str">
            <v>6A6</v>
          </cell>
          <cell r="H579" t="str">
            <v>KEA1M</v>
          </cell>
          <cell r="I579" t="str">
            <v>萌芽研究費</v>
          </cell>
        </row>
        <row r="580">
          <cell r="G580" t="str">
            <v>6A6</v>
          </cell>
          <cell r="H580" t="str">
            <v>KF1AA</v>
          </cell>
          <cell r="I580" t="str">
            <v>施設設備の老朽化更新等（技術研究関連）（宇宙輸送ミッション本部輸送系）</v>
          </cell>
        </row>
        <row r="581">
          <cell r="G581" t="str">
            <v>6A6</v>
          </cell>
          <cell r="H581" t="str">
            <v>KJB1E</v>
          </cell>
          <cell r="I581" t="str">
            <v>将来の宇宙開発に向けた先行的研究開発（宇宙輸送ミッション本部輸送系）</v>
          </cell>
        </row>
        <row r="582">
          <cell r="G582" t="str">
            <v>6A6</v>
          </cell>
          <cell r="H582" t="str">
            <v>KJB1F</v>
          </cell>
          <cell r="I582" t="str">
            <v>先端的・萌芽的研究開発（宇宙輸送ミッション本部輸送系）</v>
          </cell>
        </row>
        <row r="583">
          <cell r="G583" t="str">
            <v>6A6</v>
          </cell>
          <cell r="H583" t="str">
            <v>KJF17</v>
          </cell>
          <cell r="I583" t="str">
            <v>基盤利用運営（宇宙輸送ミッション本部輸送系）</v>
          </cell>
        </row>
        <row r="584">
          <cell r="G584" t="str">
            <v>6A6</v>
          </cell>
          <cell r="H584" t="str">
            <v>KJF18</v>
          </cell>
          <cell r="I584" t="str">
            <v>宇宙推進技術共通運営（先端基盤）（宇宙輸送ミッション本部輸送系）</v>
          </cell>
        </row>
        <row r="585">
          <cell r="G585" t="str">
            <v>6A6</v>
          </cell>
          <cell r="H585" t="str">
            <v>KJF19</v>
          </cell>
          <cell r="I585" t="str">
            <v>角田・能代試験系設備等の維持・運営</v>
          </cell>
        </row>
        <row r="586">
          <cell r="G586" t="str">
            <v>6A6</v>
          </cell>
          <cell r="H586" t="str">
            <v>KJF20</v>
          </cell>
          <cell r="I586" t="str">
            <v>調布地区・維持運営（輸送系）</v>
          </cell>
        </row>
        <row r="587">
          <cell r="G587" t="str">
            <v>6A6</v>
          </cell>
          <cell r="H587" t="str">
            <v>UEA14</v>
          </cell>
          <cell r="I587" t="str">
            <v>次期基幹ロケット推進系要素技術の研究</v>
          </cell>
        </row>
        <row r="588">
          <cell r="G588" t="str">
            <v>6A6</v>
          </cell>
          <cell r="H588" t="str">
            <v>UEA16</v>
          </cell>
          <cell r="I588" t="str">
            <v>再使用型宇宙輸送システム基礎研究</v>
          </cell>
        </row>
        <row r="589">
          <cell r="G589" t="str">
            <v>6A6</v>
          </cell>
          <cell r="H589" t="str">
            <v>UEA1F</v>
          </cell>
          <cell r="I589" t="str">
            <v>有人輸送推進費（科学）</v>
          </cell>
        </row>
        <row r="590">
          <cell r="G590" t="str">
            <v>6A6</v>
          </cell>
          <cell r="H590" t="str">
            <v>UEA1P</v>
          </cell>
          <cell r="I590" t="str">
            <v>萌芽研究費（科学本部）</v>
          </cell>
        </row>
        <row r="591">
          <cell r="G591" t="str">
            <v>6A6</v>
          </cell>
          <cell r="H591" t="str">
            <v>YEA1D</v>
          </cell>
          <cell r="I591" t="str">
            <v>有人輸送推進費（有人）</v>
          </cell>
        </row>
        <row r="592">
          <cell r="G592" t="str">
            <v>6A6</v>
          </cell>
          <cell r="H592" t="str">
            <v>YEA1G</v>
          </cell>
          <cell r="I592" t="str">
            <v>有人輸送推進費（有人）</v>
          </cell>
        </row>
        <row r="593">
          <cell r="G593" t="str">
            <v>6B1</v>
          </cell>
          <cell r="H593" t="str">
            <v>H2421</v>
          </cell>
          <cell r="I593" t="str">
            <v>追跡管制施設の整備（本社）</v>
          </cell>
        </row>
        <row r="594">
          <cell r="G594" t="str">
            <v>6B1</v>
          </cell>
          <cell r="H594" t="str">
            <v>H2H13</v>
          </cell>
          <cell r="I594" t="str">
            <v>追跡管制施設の整備（１６年度補正予算）</v>
          </cell>
        </row>
        <row r="595">
          <cell r="G595" t="str">
            <v>6B1</v>
          </cell>
          <cell r="H595" t="str">
            <v>HC133</v>
          </cell>
          <cell r="I595" t="str">
            <v>施設設備の整備・改修（追跡管制関連）</v>
          </cell>
        </row>
        <row r="596">
          <cell r="G596" t="str">
            <v>6B1</v>
          </cell>
          <cell r="H596" t="str">
            <v>HC1T2</v>
          </cell>
          <cell r="I596" t="str">
            <v>内之浦宇宙空間観測所３４ｍ系X帯大電力増幅装置の整備（本社分）</v>
          </cell>
        </row>
        <row r="597">
          <cell r="G597" t="str">
            <v>6B1</v>
          </cell>
          <cell r="H597" t="str">
            <v>HC1U1</v>
          </cell>
          <cell r="I597" t="str">
            <v>内之浦宇宙空間観測所２０ｍ系空中線駆動装置用発電設備整備</v>
          </cell>
        </row>
        <row r="598">
          <cell r="G598" t="str">
            <v>6B1</v>
          </cell>
          <cell r="H598" t="str">
            <v>HCE13</v>
          </cell>
          <cell r="I598" t="str">
            <v>追跡管制受託業務（本社）</v>
          </cell>
        </row>
        <row r="599">
          <cell r="G599" t="str">
            <v>6B1</v>
          </cell>
          <cell r="H599" t="str">
            <v>HF1A3</v>
          </cell>
          <cell r="I599" t="str">
            <v>施設設備の老朽化更新等（追跡管制関連）</v>
          </cell>
        </row>
        <row r="600">
          <cell r="G600" t="str">
            <v>6B1</v>
          </cell>
          <cell r="H600" t="str">
            <v>HF1X1</v>
          </cell>
          <cell r="I600" t="str">
            <v>増田宇宙通信所発電設備の更新（その２）</v>
          </cell>
        </row>
        <row r="601">
          <cell r="G601" t="str">
            <v>6B1</v>
          </cell>
          <cell r="H601" t="str">
            <v>K2422</v>
          </cell>
          <cell r="I601" t="str">
            <v>追跡管制施設の整備（宇宙輸送ミッション本部）</v>
          </cell>
        </row>
        <row r="602">
          <cell r="G602" t="str">
            <v>6B1</v>
          </cell>
          <cell r="H602" t="str">
            <v>K2K11</v>
          </cell>
          <cell r="I602" t="str">
            <v>内之浦衛星追跡設備の整備</v>
          </cell>
        </row>
        <row r="603">
          <cell r="G603" t="str">
            <v>6B1</v>
          </cell>
          <cell r="H603" t="str">
            <v>K2K21</v>
          </cell>
          <cell r="I603" t="str">
            <v>臼田宇宙空間観測所施設設備の整備</v>
          </cell>
        </row>
        <row r="604">
          <cell r="G604" t="str">
            <v>6B1</v>
          </cell>
          <cell r="H604" t="str">
            <v>KC134</v>
          </cell>
          <cell r="I604" t="str">
            <v>施設設備の整備・改修（追跡管制関連）</v>
          </cell>
        </row>
        <row r="605">
          <cell r="G605" t="str">
            <v>6B1</v>
          </cell>
          <cell r="H605" t="str">
            <v>KC1T1</v>
          </cell>
          <cell r="I605" t="str">
            <v>内之浦宇宙空間観測所３４ｍ系X帯大電力増幅装置の整備</v>
          </cell>
        </row>
        <row r="606">
          <cell r="G606" t="str">
            <v>6B1</v>
          </cell>
          <cell r="H606" t="str">
            <v>KCC11</v>
          </cell>
          <cell r="I606" t="str">
            <v>追跡管制共通技術開発</v>
          </cell>
        </row>
        <row r="607">
          <cell r="G607" t="str">
            <v>6B1</v>
          </cell>
          <cell r="H607" t="str">
            <v>KCC13</v>
          </cell>
          <cell r="I607" t="str">
            <v>衛星の追跡地上ネットワークの連携（ＳＬＥ開発）</v>
          </cell>
        </row>
        <row r="608">
          <cell r="G608" t="str">
            <v>6B1</v>
          </cell>
          <cell r="H608" t="str">
            <v>KCE11</v>
          </cell>
          <cell r="I608" t="str">
            <v>追跡ネットワーク・軌道力学系の運用</v>
          </cell>
        </row>
        <row r="609">
          <cell r="G609" t="str">
            <v>6B1</v>
          </cell>
          <cell r="H609" t="str">
            <v>KCE12</v>
          </cell>
          <cell r="I609" t="str">
            <v>追跡管制受託業務（宇宙輸送ミッション本部）</v>
          </cell>
        </row>
        <row r="610">
          <cell r="G610" t="str">
            <v>6B1</v>
          </cell>
          <cell r="H610" t="str">
            <v>KCE15</v>
          </cell>
          <cell r="I610" t="str">
            <v>追跡ネットワークの統合</v>
          </cell>
        </row>
        <row r="611">
          <cell r="G611" t="str">
            <v>6B1</v>
          </cell>
          <cell r="H611" t="str">
            <v>KCF11</v>
          </cell>
          <cell r="I611" t="str">
            <v>宇宙通信所等の維持運営</v>
          </cell>
        </row>
        <row r="612">
          <cell r="G612" t="str">
            <v>6B1</v>
          </cell>
          <cell r="H612" t="str">
            <v>KCF12</v>
          </cell>
          <cell r="I612" t="str">
            <v>臼田宇宙空間観測所の維持運営</v>
          </cell>
        </row>
        <row r="613">
          <cell r="G613" t="str">
            <v>6B1</v>
          </cell>
          <cell r="H613" t="str">
            <v>KCF13</v>
          </cell>
          <cell r="I613" t="str">
            <v>追跡ネットワーク維持開発整備</v>
          </cell>
        </row>
        <row r="614">
          <cell r="G614" t="str">
            <v>6B1</v>
          </cell>
          <cell r="H614" t="str">
            <v>KCF14</v>
          </cell>
          <cell r="I614" t="str">
            <v>軌道力学系システム維持開発整備</v>
          </cell>
        </row>
        <row r="615">
          <cell r="G615" t="str">
            <v>6B1</v>
          </cell>
          <cell r="H615" t="str">
            <v>KCF16</v>
          </cell>
          <cell r="I615" t="str">
            <v>内之浦衛星追跡アンテナの維持運営</v>
          </cell>
        </row>
        <row r="616">
          <cell r="G616" t="str">
            <v>6B1</v>
          </cell>
          <cell r="H616" t="str">
            <v>KF1A4</v>
          </cell>
          <cell r="I616" t="str">
            <v>施設設備の老朽化更新等（追跡管制関連）</v>
          </cell>
        </row>
        <row r="617">
          <cell r="G617" t="str">
            <v>6B1</v>
          </cell>
          <cell r="H617" t="str">
            <v>KF231</v>
          </cell>
          <cell r="I617" t="str">
            <v>臼田深宇宙探査機用空中線マスターコリメーター設備の更新</v>
          </cell>
        </row>
        <row r="618">
          <cell r="G618" t="str">
            <v>6B1</v>
          </cell>
          <cell r="H618" t="str">
            <v>R2520</v>
          </cell>
          <cell r="I618" t="str">
            <v>統合型軌道力学系システムの整備</v>
          </cell>
        </row>
        <row r="619">
          <cell r="G619" t="str">
            <v>6B1</v>
          </cell>
          <cell r="H619" t="str">
            <v>RCF15</v>
          </cell>
          <cell r="I619" t="str">
            <v>衛星管制共通設備の運用・更新</v>
          </cell>
        </row>
        <row r="620">
          <cell r="G620" t="str">
            <v>6B1</v>
          </cell>
          <cell r="H620" t="str">
            <v>UCC12</v>
          </cell>
          <cell r="I620" t="str">
            <v>追跡管制共通技術開発（科学）</v>
          </cell>
        </row>
        <row r="621">
          <cell r="G621" t="str">
            <v>6B2</v>
          </cell>
          <cell r="H621" t="str">
            <v>H2521</v>
          </cell>
          <cell r="I621" t="str">
            <v>環境試験施設の整備</v>
          </cell>
        </row>
        <row r="622">
          <cell r="G622" t="str">
            <v>6B2</v>
          </cell>
          <cell r="H622" t="str">
            <v>HDE12</v>
          </cell>
          <cell r="I622" t="str">
            <v>環境試験設備の供用（本社）</v>
          </cell>
        </row>
        <row r="623">
          <cell r="G623" t="str">
            <v>6B2</v>
          </cell>
          <cell r="H623" t="str">
            <v>HDG12</v>
          </cell>
          <cell r="I623" t="str">
            <v>環境試験設備施設の整備・改修（本社）</v>
          </cell>
        </row>
        <row r="624">
          <cell r="G624" t="str">
            <v>6B2</v>
          </cell>
          <cell r="H624" t="str">
            <v>HF1A5</v>
          </cell>
          <cell r="I624" t="str">
            <v>施設設備の老朽化更新等（環境試験関連）（本社）</v>
          </cell>
        </row>
        <row r="625">
          <cell r="G625" t="str">
            <v>6B2</v>
          </cell>
          <cell r="H625" t="str">
            <v>K2513</v>
          </cell>
          <cell r="I625" t="str">
            <v>環境試験設備の整備・改修</v>
          </cell>
        </row>
        <row r="626">
          <cell r="G626" t="str">
            <v>6B2</v>
          </cell>
          <cell r="H626" t="str">
            <v>KDE11</v>
          </cell>
          <cell r="I626" t="str">
            <v>環境試験設備の供用（宇宙輸送ミッション本部）</v>
          </cell>
        </row>
        <row r="627">
          <cell r="G627" t="str">
            <v>6B2</v>
          </cell>
          <cell r="H627" t="str">
            <v>KDF11</v>
          </cell>
          <cell r="I627" t="str">
            <v>環境試験設備の維持・運営</v>
          </cell>
        </row>
        <row r="628">
          <cell r="G628" t="str">
            <v>6B2</v>
          </cell>
          <cell r="H628" t="str">
            <v>KDG11</v>
          </cell>
          <cell r="I628" t="str">
            <v>環境試験設備施設の整備・改修</v>
          </cell>
        </row>
        <row r="629">
          <cell r="G629" t="str">
            <v>6B2</v>
          </cell>
          <cell r="H629" t="str">
            <v>KF1A6</v>
          </cell>
          <cell r="I629" t="str">
            <v>施設設備の老朽化更新等（環境試験関連）</v>
          </cell>
        </row>
        <row r="630">
          <cell r="G630" t="str">
            <v>6B3</v>
          </cell>
          <cell r="H630" t="str">
            <v>GQA11</v>
          </cell>
          <cell r="I630" t="str">
            <v>スペースデブリ対策の研究</v>
          </cell>
        </row>
        <row r="631">
          <cell r="G631" t="str">
            <v>6B3</v>
          </cell>
          <cell r="H631" t="str">
            <v>GQA21</v>
          </cell>
          <cell r="I631" t="str">
            <v>スペースデブリ対策の研究</v>
          </cell>
        </row>
        <row r="632">
          <cell r="G632" t="str">
            <v>6B3</v>
          </cell>
          <cell r="H632" t="str">
            <v>HQE11</v>
          </cell>
          <cell r="I632" t="str">
            <v>スペースデブリ対策の推進</v>
          </cell>
        </row>
        <row r="633">
          <cell r="G633" t="str">
            <v>6B3</v>
          </cell>
          <cell r="H633" t="str">
            <v>HQE12</v>
          </cell>
          <cell r="I633" t="str">
            <v>スペースデブリ発生防止活動の推進</v>
          </cell>
        </row>
        <row r="634">
          <cell r="G634" t="str">
            <v>6B3</v>
          </cell>
          <cell r="H634" t="str">
            <v>HQE21</v>
          </cell>
          <cell r="I634" t="str">
            <v>スペースデブリ発生防止活動の推進</v>
          </cell>
        </row>
        <row r="635">
          <cell r="G635" t="str">
            <v>6B3</v>
          </cell>
          <cell r="H635" t="str">
            <v>KQH11</v>
          </cell>
          <cell r="I635" t="str">
            <v>スペースデブリ観測</v>
          </cell>
        </row>
        <row r="636">
          <cell r="G636" t="str">
            <v>6B3</v>
          </cell>
          <cell r="H636" t="str">
            <v>KQH21</v>
          </cell>
          <cell r="I636" t="str">
            <v>スペースデブリ観測</v>
          </cell>
        </row>
        <row r="637">
          <cell r="G637" t="str">
            <v>6B3</v>
          </cell>
          <cell r="H637" t="str">
            <v>UQE13</v>
          </cell>
          <cell r="I637" t="str">
            <v>スペースデブリ対策の推進（科学）</v>
          </cell>
        </row>
        <row r="638">
          <cell r="G638" t="str">
            <v>6B3</v>
          </cell>
          <cell r="H638" t="str">
            <v>UQE22</v>
          </cell>
          <cell r="I638" t="str">
            <v>スペースデブリ対策の推進</v>
          </cell>
        </row>
        <row r="639">
          <cell r="G639" t="str">
            <v>6B4</v>
          </cell>
          <cell r="H639" t="str">
            <v>G235B</v>
          </cell>
          <cell r="I639" t="str">
            <v>プロジェクト支援技術の維持・強化（施設整備：角田）</v>
          </cell>
        </row>
        <row r="640">
          <cell r="G640" t="str">
            <v>6B4</v>
          </cell>
          <cell r="H640" t="str">
            <v>G2515</v>
          </cell>
          <cell r="I640" t="str">
            <v>プロジェクト支援技術の維持・強化（施設整備：筑波）</v>
          </cell>
        </row>
        <row r="641">
          <cell r="G641" t="str">
            <v>6B4</v>
          </cell>
          <cell r="H641" t="str">
            <v>GJA11</v>
          </cell>
          <cell r="I641" t="str">
            <v>基幹・戦略部品の維持（研究開発本部）</v>
          </cell>
        </row>
        <row r="642">
          <cell r="G642" t="str">
            <v>6B4</v>
          </cell>
          <cell r="H642" t="str">
            <v>GJA13</v>
          </cell>
          <cell r="I642" t="str">
            <v>プロジェクト支援技術の維持・強化</v>
          </cell>
        </row>
        <row r="643">
          <cell r="G643" t="str">
            <v>6B4</v>
          </cell>
          <cell r="H643" t="str">
            <v>GJAS1</v>
          </cell>
          <cell r="I643" t="str">
            <v>先端研究（研究開発本部宇宙領域）</v>
          </cell>
        </row>
        <row r="644">
          <cell r="G644" t="str">
            <v>6B4</v>
          </cell>
          <cell r="H644" t="str">
            <v>GJL11</v>
          </cell>
          <cell r="I644" t="str">
            <v>基盤技術データベースの整備・運用</v>
          </cell>
        </row>
        <row r="645">
          <cell r="G645" t="str">
            <v>6B4</v>
          </cell>
          <cell r="H645" t="str">
            <v>HJA16</v>
          </cell>
          <cell r="I645" t="str">
            <v>基幹・戦略部品の維持（ＨＱ）</v>
          </cell>
        </row>
        <row r="646">
          <cell r="G646" t="str">
            <v>6B4</v>
          </cell>
          <cell r="H646" t="str">
            <v>KJA15</v>
          </cell>
          <cell r="I646" t="str">
            <v>プロジェクト支援技術の維持・強化（環境試験）</v>
          </cell>
        </row>
        <row r="647">
          <cell r="G647" t="str">
            <v>6B4</v>
          </cell>
          <cell r="H647" t="str">
            <v>RJA14</v>
          </cell>
          <cell r="I647" t="str">
            <v>衛星システム基盤技術の強化</v>
          </cell>
        </row>
        <row r="648">
          <cell r="G648" t="str">
            <v>6B4</v>
          </cell>
          <cell r="H648" t="str">
            <v>UJA12</v>
          </cell>
          <cell r="I648" t="str">
            <v>基幹・戦略部品の維持（宇宙科学研究本部）</v>
          </cell>
        </row>
        <row r="649">
          <cell r="G649" t="str">
            <v>6HF</v>
          </cell>
          <cell r="H649" t="str">
            <v>YKA13</v>
          </cell>
          <cell r="I649" t="str">
            <v>有人宇宙活動に関する先端基盤研究</v>
          </cell>
        </row>
        <row r="650">
          <cell r="G650" t="str">
            <v>6M2</v>
          </cell>
          <cell r="H650" t="str">
            <v>AJB1A</v>
          </cell>
          <cell r="I650" t="str">
            <v>先端・基盤技術研究開発（航空プログラムグループ）</v>
          </cell>
        </row>
        <row r="651">
          <cell r="G651" t="str">
            <v>6M2</v>
          </cell>
          <cell r="H651" t="str">
            <v>G2514</v>
          </cell>
          <cell r="I651" t="str">
            <v>宇宙開発における重要な機器等の研究開発（施設整備）</v>
          </cell>
        </row>
        <row r="652">
          <cell r="G652" t="str">
            <v>6M2</v>
          </cell>
          <cell r="H652" t="str">
            <v>GC136</v>
          </cell>
          <cell r="I652" t="str">
            <v>施設設備の整備・改修（技術研究関連）研究開発本部基盤分</v>
          </cell>
        </row>
        <row r="653">
          <cell r="G653" t="str">
            <v>6M2</v>
          </cell>
          <cell r="H653" t="str">
            <v>GF1A8</v>
          </cell>
          <cell r="I653" t="str">
            <v>施設設備の老朽化更新等（技術研究関連）研究開発本部</v>
          </cell>
        </row>
        <row r="654">
          <cell r="G654" t="str">
            <v>6M2</v>
          </cell>
          <cell r="H654" t="str">
            <v>GF1A9</v>
          </cell>
          <cell r="I654" t="str">
            <v>施設設備の老朽化更新等（技術研究関連）研究開発本部</v>
          </cell>
        </row>
        <row r="655">
          <cell r="G655" t="str">
            <v>6M2</v>
          </cell>
          <cell r="H655" t="str">
            <v>GJB11</v>
          </cell>
          <cell r="I655" t="str">
            <v>宇宙開発における重要な機器等の研究開発（研究開発本部）</v>
          </cell>
        </row>
        <row r="656">
          <cell r="G656" t="str">
            <v>6M2</v>
          </cell>
          <cell r="H656" t="str">
            <v>GJB13</v>
          </cell>
          <cell r="I656" t="str">
            <v>未踏技術の研究</v>
          </cell>
        </row>
        <row r="657">
          <cell r="G657" t="str">
            <v>6M2</v>
          </cell>
          <cell r="H657" t="str">
            <v>GJB14</v>
          </cell>
          <cell r="I657" t="str">
            <v>先端的・萌芽的研究開発</v>
          </cell>
        </row>
        <row r="658">
          <cell r="G658" t="str">
            <v>6M2</v>
          </cell>
          <cell r="H658" t="str">
            <v>GJB15</v>
          </cell>
          <cell r="I658" t="str">
            <v>情報技術を活用した数値シミュレーションシステムの研究開発</v>
          </cell>
        </row>
        <row r="659">
          <cell r="G659" t="str">
            <v>6M2</v>
          </cell>
          <cell r="H659" t="str">
            <v>GJB16</v>
          </cell>
          <cell r="I659" t="str">
            <v>先進複合材評価技術の研究開発</v>
          </cell>
        </row>
        <row r="660">
          <cell r="G660" t="str">
            <v>6M2</v>
          </cell>
          <cell r="H660" t="str">
            <v>GJB17</v>
          </cell>
          <cell r="I660" t="str">
            <v>航空基盤技術の研究（風洞技術）</v>
          </cell>
        </row>
        <row r="661">
          <cell r="G661" t="str">
            <v>6M2</v>
          </cell>
          <cell r="H661" t="str">
            <v>GJB21</v>
          </cell>
          <cell r="I661" t="str">
            <v>航空基盤技術の研究（航空エンジン技術）</v>
          </cell>
        </row>
        <row r="662">
          <cell r="G662" t="str">
            <v>6M2</v>
          </cell>
          <cell r="H662" t="str">
            <v>GJB22</v>
          </cell>
          <cell r="I662" t="str">
            <v>航空基盤技術の研究（飛行技術）</v>
          </cell>
        </row>
        <row r="663">
          <cell r="G663" t="str">
            <v>6M2</v>
          </cell>
          <cell r="H663" t="str">
            <v>GJB23</v>
          </cell>
          <cell r="I663" t="str">
            <v>先端的技術に係わる研究</v>
          </cell>
        </row>
        <row r="664">
          <cell r="G664" t="str">
            <v>6M2</v>
          </cell>
          <cell r="H664" t="str">
            <v>GJBT1</v>
          </cell>
          <cell r="I664" t="str">
            <v>重点研究（研究開発本部宇宙領域）</v>
          </cell>
        </row>
        <row r="665">
          <cell r="G665" t="str">
            <v>6M2</v>
          </cell>
          <cell r="H665" t="str">
            <v>GJBT2</v>
          </cell>
          <cell r="I665" t="str">
            <v>部品・コンポーネント開発（研究開発本部宇宙領域）</v>
          </cell>
        </row>
        <row r="666">
          <cell r="G666" t="str">
            <v>6M2</v>
          </cell>
          <cell r="H666" t="str">
            <v>GJBT3</v>
          </cell>
          <cell r="I666" t="str">
            <v>部品施策（研究開発本部宇宙領域）</v>
          </cell>
        </row>
        <row r="667">
          <cell r="G667" t="str">
            <v>6M2</v>
          </cell>
          <cell r="H667" t="str">
            <v>GJBT4</v>
          </cell>
          <cell r="I667" t="str">
            <v>先行研究（研究開発本部宇宙領域）</v>
          </cell>
        </row>
        <row r="668">
          <cell r="G668" t="str">
            <v>6M2</v>
          </cell>
          <cell r="H668" t="str">
            <v>GJBT5</v>
          </cell>
          <cell r="I668" t="str">
            <v>総研プロジェクト（研究開発本部宇宙領域）</v>
          </cell>
        </row>
        <row r="669">
          <cell r="G669" t="str">
            <v>6M2</v>
          </cell>
          <cell r="H669" t="str">
            <v>GJBT6</v>
          </cell>
          <cell r="I669" t="str">
            <v>競争的萌芽研究（研究開発本部宇宙領域）</v>
          </cell>
        </row>
        <row r="670">
          <cell r="G670" t="str">
            <v>6M2</v>
          </cell>
          <cell r="H670" t="str">
            <v>GJBT7</v>
          </cell>
          <cell r="I670" t="str">
            <v>人当的萌芽研究（研究開発本部宇宙領域）</v>
          </cell>
        </row>
        <row r="671">
          <cell r="G671" t="str">
            <v>6M2</v>
          </cell>
          <cell r="H671" t="str">
            <v>GJBT8</v>
          </cell>
          <cell r="I671" t="str">
            <v>研究間接費（研究開発本部宇宙領域）</v>
          </cell>
        </row>
        <row r="672">
          <cell r="G672" t="str">
            <v>6M2</v>
          </cell>
          <cell r="H672" t="str">
            <v>GJBT9</v>
          </cell>
          <cell r="I672" t="str">
            <v>設備費（研究開発本部宇宙領域）</v>
          </cell>
        </row>
        <row r="673">
          <cell r="G673" t="str">
            <v>6M2</v>
          </cell>
          <cell r="H673" t="str">
            <v>GJF11</v>
          </cell>
          <cell r="I673" t="str">
            <v>基盤利用運営</v>
          </cell>
        </row>
        <row r="674">
          <cell r="G674" t="str">
            <v>6M2</v>
          </cell>
          <cell r="H674" t="str">
            <v>GJF12</v>
          </cell>
          <cell r="I674" t="str">
            <v>施設設備の供用等（研究開発本部）</v>
          </cell>
        </row>
        <row r="675">
          <cell r="G675" t="str">
            <v>6M2</v>
          </cell>
          <cell r="H675" t="str">
            <v>GJF13</v>
          </cell>
          <cell r="I675" t="str">
            <v>宇宙推進技術共通運営（先端基盤）</v>
          </cell>
        </row>
        <row r="676">
          <cell r="G676" t="str">
            <v>6M2</v>
          </cell>
          <cell r="H676" t="str">
            <v>GJK11</v>
          </cell>
          <cell r="I676" t="str">
            <v>ＭＤＳ－１の実験運用（研究開発本部）</v>
          </cell>
        </row>
        <row r="677">
          <cell r="G677" t="str">
            <v>6M2</v>
          </cell>
          <cell r="H677" t="str">
            <v>HJF14</v>
          </cell>
          <cell r="I677" t="str">
            <v>先端・基盤技術研究の推進（本社）</v>
          </cell>
        </row>
        <row r="678">
          <cell r="G678" t="str">
            <v>6M2</v>
          </cell>
          <cell r="H678" t="str">
            <v>HPB11</v>
          </cell>
          <cell r="I678" t="str">
            <v>数値シミュレーションシステムの研究開発</v>
          </cell>
        </row>
        <row r="679">
          <cell r="G679" t="str">
            <v>6M2</v>
          </cell>
          <cell r="H679" t="str">
            <v>HPF11</v>
          </cell>
          <cell r="I679" t="str">
            <v>数値シミュレーションシステムの維持運用（スパコン運用）</v>
          </cell>
        </row>
        <row r="680">
          <cell r="G680" t="str">
            <v>6M2</v>
          </cell>
          <cell r="H680" t="str">
            <v>HPV11</v>
          </cell>
          <cell r="I680" t="str">
            <v>情報・計算工学センター企画推進業務</v>
          </cell>
        </row>
        <row r="681">
          <cell r="G681" t="str">
            <v>6M2</v>
          </cell>
          <cell r="H681" t="str">
            <v>KCE14</v>
          </cell>
          <cell r="I681" t="str">
            <v>小型技術実証衛星（ＳＤＳ）追跡管制運用支援</v>
          </cell>
        </row>
        <row r="682">
          <cell r="G682" t="str">
            <v>6M2</v>
          </cell>
          <cell r="H682" t="str">
            <v>KJB18</v>
          </cell>
          <cell r="I682" t="str">
            <v>宇宙開発における重要な機器等の研究開発（環境試験）</v>
          </cell>
        </row>
        <row r="683">
          <cell r="G683" t="str">
            <v>6M2</v>
          </cell>
          <cell r="H683" t="str">
            <v>KJB1D</v>
          </cell>
          <cell r="I683" t="str">
            <v>小型衛星搭載方式の検討</v>
          </cell>
        </row>
        <row r="684">
          <cell r="G684" t="str">
            <v>6M2</v>
          </cell>
          <cell r="H684" t="str">
            <v>KJE11</v>
          </cell>
          <cell r="I684" t="str">
            <v>マイクロラブサット運用支援</v>
          </cell>
        </row>
        <row r="685">
          <cell r="G685" t="str">
            <v>6M2</v>
          </cell>
          <cell r="H685" t="str">
            <v>KJF15</v>
          </cell>
          <cell r="I685" t="str">
            <v>基盤利用運営（宇宙輸送ミッション本部）</v>
          </cell>
        </row>
        <row r="686">
          <cell r="G686" t="str">
            <v>6M2</v>
          </cell>
          <cell r="H686" t="str">
            <v>RJB1C</v>
          </cell>
          <cell r="I686" t="str">
            <v>宇宙開発における重要な機器などの研究開発（宇宙利用ミッション本部）</v>
          </cell>
        </row>
        <row r="687">
          <cell r="G687" t="str">
            <v>6M2</v>
          </cell>
          <cell r="H687" t="str">
            <v>UJB12</v>
          </cell>
          <cell r="I687" t="str">
            <v>宇宙開発における重要な機器等の研究開発（宇宙科学研究本部）</v>
          </cell>
        </row>
        <row r="688">
          <cell r="G688" t="str">
            <v>6M2</v>
          </cell>
          <cell r="H688" t="str">
            <v>UJB19</v>
          </cell>
          <cell r="I688" t="str">
            <v>将来の宇宙開発に向けた先行的研究開発（宇宙科学研究本部）</v>
          </cell>
        </row>
        <row r="689">
          <cell r="G689" t="str">
            <v>6M2</v>
          </cell>
          <cell r="H689" t="str">
            <v>UJB1G</v>
          </cell>
          <cell r="I689" t="str">
            <v>先端・基盤技術研究開発（科学）</v>
          </cell>
        </row>
        <row r="690">
          <cell r="G690" t="str">
            <v>6M2</v>
          </cell>
          <cell r="H690" t="str">
            <v>UJF16</v>
          </cell>
          <cell r="I690" t="str">
            <v>基礎的・先端的技術の強化（科学本部）</v>
          </cell>
        </row>
        <row r="691">
          <cell r="G691" t="str">
            <v>6M2</v>
          </cell>
          <cell r="H691" t="str">
            <v>YJB1B</v>
          </cell>
          <cell r="I691" t="str">
            <v>先端・基盤技術研究開発（有人）</v>
          </cell>
        </row>
        <row r="692">
          <cell r="G692" t="str">
            <v>6M3</v>
          </cell>
          <cell r="H692" t="str">
            <v>GPA11</v>
          </cell>
          <cell r="I692" t="str">
            <v>次世代開発支援システムの研究開発</v>
          </cell>
        </row>
        <row r="693">
          <cell r="G693" t="str">
            <v>6M3</v>
          </cell>
          <cell r="H693" t="str">
            <v>GPA12</v>
          </cell>
          <cell r="I693" t="str">
            <v>要素技術研究</v>
          </cell>
        </row>
        <row r="694">
          <cell r="G694" t="str">
            <v>6M3</v>
          </cell>
          <cell r="H694" t="str">
            <v>GPC11</v>
          </cell>
          <cell r="I694" t="str">
            <v>要素技術開発</v>
          </cell>
        </row>
        <row r="695">
          <cell r="G695" t="str">
            <v>6M3</v>
          </cell>
          <cell r="H695" t="str">
            <v>HPA14</v>
          </cell>
          <cell r="I695" t="str">
            <v>次世代開発支援システムの研究開発</v>
          </cell>
        </row>
        <row r="696">
          <cell r="G696" t="str">
            <v>6M3</v>
          </cell>
          <cell r="H696" t="str">
            <v>HPA15</v>
          </cell>
          <cell r="I696" t="str">
            <v>要素技術研究</v>
          </cell>
        </row>
        <row r="697">
          <cell r="G697" t="str">
            <v>6M3</v>
          </cell>
          <cell r="H697" t="str">
            <v>HPA17</v>
          </cell>
          <cell r="I697" t="str">
            <v>衛星のモデルベース開発研究</v>
          </cell>
        </row>
        <row r="698">
          <cell r="G698" t="str">
            <v>6M3</v>
          </cell>
          <cell r="H698" t="str">
            <v>HPA18</v>
          </cell>
          <cell r="I698" t="str">
            <v>数値シミュレーション研究</v>
          </cell>
        </row>
        <row r="699">
          <cell r="G699" t="str">
            <v>6M3</v>
          </cell>
          <cell r="H699" t="str">
            <v>HPA19</v>
          </cell>
          <cell r="I699" t="str">
            <v>要素技術研究</v>
          </cell>
        </row>
        <row r="700">
          <cell r="G700" t="str">
            <v>6M3</v>
          </cell>
          <cell r="H700" t="str">
            <v>HPA1A</v>
          </cell>
          <cell r="I700" t="str">
            <v>人当的萌芽研究</v>
          </cell>
        </row>
        <row r="701">
          <cell r="G701" t="str">
            <v>6M3</v>
          </cell>
          <cell r="H701" t="str">
            <v>HPC12</v>
          </cell>
          <cell r="I701" t="str">
            <v>要素技術開発</v>
          </cell>
        </row>
        <row r="702">
          <cell r="G702" t="str">
            <v>6M3</v>
          </cell>
          <cell r="H702" t="str">
            <v>HPF12</v>
          </cell>
          <cell r="I702" t="str">
            <v>企画推進業務</v>
          </cell>
        </row>
        <row r="703">
          <cell r="G703" t="str">
            <v>6M3</v>
          </cell>
          <cell r="H703" t="str">
            <v>KPA16</v>
          </cell>
          <cell r="I703" t="str">
            <v>次世代開発支援システムの研究開発（宇宙輸送ミッション本部）</v>
          </cell>
        </row>
        <row r="704">
          <cell r="G704" t="str">
            <v>6M3</v>
          </cell>
          <cell r="H704" t="str">
            <v>RPL11</v>
          </cell>
          <cell r="I704" t="str">
            <v>ＧＯＳＡＴ情報化</v>
          </cell>
        </row>
        <row r="705">
          <cell r="G705" t="str">
            <v>6M3</v>
          </cell>
          <cell r="H705" t="str">
            <v>UPA13</v>
          </cell>
          <cell r="I705" t="str">
            <v>要素技術研究（宇宙科学研究本部）</v>
          </cell>
        </row>
        <row r="706">
          <cell r="G706" t="str">
            <v>6M3</v>
          </cell>
          <cell r="H706" t="str">
            <v>UPC13</v>
          </cell>
          <cell r="I706" t="str">
            <v>要素技術開発（宇宙科学研究本部）</v>
          </cell>
        </row>
        <row r="707">
          <cell r="G707" t="str">
            <v>7N1</v>
          </cell>
          <cell r="H707" t="str">
            <v>GLA13</v>
          </cell>
          <cell r="I707" t="str">
            <v>月惑星探査推進計画（研究開発本部）</v>
          </cell>
        </row>
        <row r="708">
          <cell r="G708" t="str">
            <v>7N1</v>
          </cell>
          <cell r="H708" t="str">
            <v>HLA15</v>
          </cell>
          <cell r="I708" t="str">
            <v>月惑星探査推進計画（本社）</v>
          </cell>
        </row>
        <row r="709">
          <cell r="G709" t="str">
            <v>7N1</v>
          </cell>
          <cell r="H709" t="str">
            <v>KLA12</v>
          </cell>
          <cell r="I709" t="str">
            <v>月惑星探査推進計画（宇宙輸送ミッション本部）</v>
          </cell>
        </row>
        <row r="710">
          <cell r="G710" t="str">
            <v>7N1</v>
          </cell>
          <cell r="H710" t="str">
            <v>LLA01</v>
          </cell>
          <cell r="I710" t="str">
            <v>はやぶさ２の研究</v>
          </cell>
        </row>
        <row r="711">
          <cell r="G711" t="str">
            <v>7N1</v>
          </cell>
          <cell r="H711" t="str">
            <v>LLA02</v>
          </cell>
          <cell r="I711" t="str">
            <v>ＳＥＬＥＮＥ－２の研究</v>
          </cell>
        </row>
        <row r="712">
          <cell r="G712" t="str">
            <v>7N1</v>
          </cell>
          <cell r="H712" t="str">
            <v>LLA03</v>
          </cell>
          <cell r="I712" t="str">
            <v>月の開発利用の研究</v>
          </cell>
        </row>
        <row r="713">
          <cell r="G713" t="str">
            <v>7N1</v>
          </cell>
          <cell r="H713" t="str">
            <v>LLA04</v>
          </cell>
          <cell r="I713" t="str">
            <v>研究間接費</v>
          </cell>
        </row>
        <row r="714">
          <cell r="G714" t="str">
            <v>7N1</v>
          </cell>
          <cell r="H714" t="str">
            <v>LLA05</v>
          </cell>
          <cell r="I714" t="str">
            <v>月惑星探査の研究開発</v>
          </cell>
        </row>
        <row r="715">
          <cell r="G715" t="str">
            <v>7N1</v>
          </cell>
          <cell r="H715" t="str">
            <v>LLA11</v>
          </cell>
          <cell r="I715" t="str">
            <v>月惑星探査推進計画</v>
          </cell>
        </row>
        <row r="716">
          <cell r="G716" t="str">
            <v>7N1</v>
          </cell>
          <cell r="H716" t="str">
            <v>LLC12</v>
          </cell>
          <cell r="I716" t="str">
            <v>小型ソーラーセイルの開発</v>
          </cell>
        </row>
        <row r="717">
          <cell r="G717" t="str">
            <v>7N1</v>
          </cell>
          <cell r="H717" t="str">
            <v>LLF01</v>
          </cell>
          <cell r="I717" t="str">
            <v>月・惑星探査プログラムグループ施設整備・維持</v>
          </cell>
        </row>
        <row r="718">
          <cell r="G718" t="str">
            <v>7N1</v>
          </cell>
          <cell r="H718" t="str">
            <v>LLH01</v>
          </cell>
          <cell r="I718" t="str">
            <v>はやぶさ観測事業</v>
          </cell>
        </row>
        <row r="719">
          <cell r="G719" t="str">
            <v>7N1</v>
          </cell>
          <cell r="H719" t="str">
            <v>RLA14</v>
          </cell>
          <cell r="I719" t="str">
            <v>月惑星探査推進計画（宇宙利用ミッション本部）</v>
          </cell>
        </row>
        <row r="720">
          <cell r="G720" t="str">
            <v>7N1</v>
          </cell>
          <cell r="H720" t="str">
            <v>ULC12</v>
          </cell>
          <cell r="I720" t="str">
            <v>小型ソーラーセイルの開発（科学）</v>
          </cell>
        </row>
        <row r="721">
          <cell r="G721" t="str">
            <v>7N1</v>
          </cell>
          <cell r="H721" t="str">
            <v>ULY11</v>
          </cell>
          <cell r="I721" t="str">
            <v>月惑星探査の推進（科学）</v>
          </cell>
        </row>
        <row r="722">
          <cell r="G722" t="str">
            <v>7N1</v>
          </cell>
          <cell r="H722" t="str">
            <v>YLA16</v>
          </cell>
          <cell r="I722" t="str">
            <v>月惑星探査推進計画（有人）</v>
          </cell>
        </row>
        <row r="723">
          <cell r="G723" t="str">
            <v>7N2</v>
          </cell>
          <cell r="H723" t="str">
            <v>GAJ19</v>
          </cell>
          <cell r="I723" t="str">
            <v>ＳＥＬＥＮＥの開発（プロジェクト協力）</v>
          </cell>
        </row>
        <row r="724">
          <cell r="G724" t="str">
            <v>7N2</v>
          </cell>
          <cell r="H724" t="str">
            <v>HAJ1A</v>
          </cell>
          <cell r="I724" t="str">
            <v>ＳＥＬＥＮＥ　ＨＱ協力</v>
          </cell>
        </row>
        <row r="725">
          <cell r="G725" t="str">
            <v>7N2</v>
          </cell>
          <cell r="H725" t="str">
            <v>KAC1J</v>
          </cell>
          <cell r="I725" t="str">
            <v>ＳＥＬＥＮＥの開発（環境試験支援）</v>
          </cell>
        </row>
        <row r="726">
          <cell r="G726" t="str">
            <v>7N2</v>
          </cell>
          <cell r="H726" t="str">
            <v>KAC1K</v>
          </cell>
          <cell r="I726" t="str">
            <v>ＳＥＬＥＮＥの開発（射場支援作業）</v>
          </cell>
        </row>
        <row r="727">
          <cell r="G727" t="str">
            <v>7N2</v>
          </cell>
          <cell r="H727" t="str">
            <v>KAD13</v>
          </cell>
          <cell r="I727" t="str">
            <v>ＳＥＬＥＮＥの打上げ</v>
          </cell>
        </row>
        <row r="728">
          <cell r="G728" t="str">
            <v>7N2</v>
          </cell>
          <cell r="H728" t="str">
            <v>KAE16</v>
          </cell>
          <cell r="I728" t="str">
            <v>ＳＥＬＥＮＥの運用（ＮＷ／軌道力学関連）</v>
          </cell>
        </row>
        <row r="729">
          <cell r="G729" t="str">
            <v>7N2</v>
          </cell>
          <cell r="H729" t="str">
            <v>KCC14</v>
          </cell>
          <cell r="I729" t="str">
            <v>ＳＥＬＥＮＥ追跡管制設備の開発（ＮＷ／軌道力学関連）</v>
          </cell>
        </row>
        <row r="730">
          <cell r="G730" t="str">
            <v>7N2</v>
          </cell>
          <cell r="H730" t="str">
            <v>LAC1H</v>
          </cell>
          <cell r="I730" t="str">
            <v>ＳＥＬＥＮＥの開発</v>
          </cell>
        </row>
        <row r="731">
          <cell r="G731" t="str">
            <v>7N2</v>
          </cell>
          <cell r="H731" t="str">
            <v>LAC1M</v>
          </cell>
          <cell r="I731" t="str">
            <v>ＳＥＬＥＮＥの開発（センサ開発）</v>
          </cell>
        </row>
        <row r="732">
          <cell r="G732" t="str">
            <v>7N2</v>
          </cell>
          <cell r="H732" t="str">
            <v>LAE15</v>
          </cell>
          <cell r="I732" t="str">
            <v>ＳＥＬＥＮＥの運用</v>
          </cell>
        </row>
        <row r="733">
          <cell r="G733" t="str">
            <v>7N2</v>
          </cell>
          <cell r="H733" t="str">
            <v>LAL11</v>
          </cell>
          <cell r="I733" t="str">
            <v>ＳＥＬＥＮＥ月ミッション運用解析センター　システム整備</v>
          </cell>
        </row>
        <row r="734">
          <cell r="G734" t="str">
            <v>7N2</v>
          </cell>
          <cell r="H734" t="str">
            <v>LCC13</v>
          </cell>
          <cell r="I734" t="str">
            <v>ＳＥＬＥＮＥ追跡管制設備の開発</v>
          </cell>
        </row>
        <row r="735">
          <cell r="G735" t="str">
            <v>7N2</v>
          </cell>
          <cell r="H735" t="str">
            <v>LCG12</v>
          </cell>
          <cell r="I735" t="str">
            <v>ＳＥＬＥＮＥ地上局の整備</v>
          </cell>
        </row>
        <row r="736">
          <cell r="G736" t="str">
            <v>7N2</v>
          </cell>
          <cell r="H736" t="str">
            <v>LLC12</v>
          </cell>
          <cell r="I736" t="str">
            <v>小型ソーラーセイルの開発</v>
          </cell>
        </row>
        <row r="737">
          <cell r="G737" t="str">
            <v>7N2</v>
          </cell>
          <cell r="H737" t="str">
            <v>RAC1L</v>
          </cell>
          <cell r="I737" t="str">
            <v>ＳＥＬＥＮＥの開発（プロジェクト連携）</v>
          </cell>
        </row>
        <row r="738">
          <cell r="G738" t="str">
            <v>8C1</v>
          </cell>
          <cell r="H738" t="str">
            <v>GS1D3</v>
          </cell>
          <cell r="I738" t="str">
            <v>（第一世代）初期機能確認等（研開）</v>
          </cell>
        </row>
        <row r="739">
          <cell r="G739" t="str">
            <v>8C1</v>
          </cell>
          <cell r="H739" t="str">
            <v>GS1D7</v>
          </cell>
          <cell r="I739" t="str">
            <v>（第一世代）Ｈ－ⅡＡロケットの打上げ（研開）</v>
          </cell>
        </row>
        <row r="740">
          <cell r="G740" t="str">
            <v>8C1</v>
          </cell>
          <cell r="H740" t="str">
            <v>HS1D1</v>
          </cell>
          <cell r="I740" t="str">
            <v>（第一世代）衛星バスシステム・光学センサの開発及びシステムインテグレーション（本社）</v>
          </cell>
        </row>
        <row r="741">
          <cell r="G741" t="str">
            <v>8C1</v>
          </cell>
          <cell r="H741" t="str">
            <v>HS1D2</v>
          </cell>
          <cell r="I741" t="str">
            <v>（第一世代）衛星システム設計及び運用文書の作成等（本社）</v>
          </cell>
        </row>
        <row r="742">
          <cell r="G742" t="str">
            <v>8C1</v>
          </cell>
          <cell r="H742" t="str">
            <v>HS1D3</v>
          </cell>
          <cell r="I742" t="str">
            <v>（第一世代）初期機能確認等（本社）</v>
          </cell>
        </row>
        <row r="743">
          <cell r="G743" t="str">
            <v>8C1</v>
          </cell>
          <cell r="H743" t="str">
            <v>HS1D4</v>
          </cell>
          <cell r="I743" t="str">
            <v>（第一世代）Ｈ－ⅡＡロケットの開発（本社）</v>
          </cell>
        </row>
        <row r="744">
          <cell r="G744" t="str">
            <v>8C1</v>
          </cell>
          <cell r="H744" t="str">
            <v>HS1D6</v>
          </cell>
          <cell r="I744" t="str">
            <v>海外ダウンレンジ設備の整備（本社）</v>
          </cell>
        </row>
        <row r="745">
          <cell r="G745" t="str">
            <v>8C1</v>
          </cell>
          <cell r="H745" t="str">
            <v>HS1D7</v>
          </cell>
          <cell r="I745" t="str">
            <v>（第一世代）Ｈ－ⅡＡロケットの打上げ（本社）</v>
          </cell>
        </row>
        <row r="746">
          <cell r="G746" t="str">
            <v>8C1</v>
          </cell>
          <cell r="H746" t="str">
            <v>HS1D8</v>
          </cell>
          <cell r="I746" t="str">
            <v>海外追跡管制支援設備の整備（本社）</v>
          </cell>
        </row>
        <row r="747">
          <cell r="G747" t="str">
            <v>8C1</v>
          </cell>
          <cell r="H747" t="str">
            <v>HS1DH</v>
          </cell>
          <cell r="I747" t="str">
            <v>人件費（情報収集衛星の開発）</v>
          </cell>
        </row>
        <row r="748">
          <cell r="G748" t="str">
            <v>8C1</v>
          </cell>
          <cell r="H748" t="str">
            <v>JG1D1</v>
          </cell>
          <cell r="I748" t="str">
            <v>情報収集衛星地上設備の開発</v>
          </cell>
        </row>
        <row r="749">
          <cell r="G749" t="str">
            <v>8C1</v>
          </cell>
          <cell r="H749" t="str">
            <v>JS1D1</v>
          </cell>
          <cell r="I749" t="str">
            <v>（第一世代）衛星バスシステム・光学センサの開発及びシステムインテグレーション</v>
          </cell>
        </row>
        <row r="750">
          <cell r="G750" t="str">
            <v>8C1</v>
          </cell>
          <cell r="H750" t="str">
            <v>JS1D2</v>
          </cell>
          <cell r="I750" t="str">
            <v>（第一世代）衛星システム設計及び運用文書の作成等</v>
          </cell>
        </row>
        <row r="751">
          <cell r="G751" t="str">
            <v>8C1</v>
          </cell>
          <cell r="H751" t="str">
            <v>JS1D3</v>
          </cell>
          <cell r="I751" t="str">
            <v>（第一世代）初期機能確認等</v>
          </cell>
        </row>
        <row r="752">
          <cell r="G752" t="str">
            <v>8C1</v>
          </cell>
          <cell r="H752" t="str">
            <v>JS1D7</v>
          </cell>
          <cell r="I752" t="str">
            <v>（第一世代）Ｈ－ⅡＡロケットの打上げ</v>
          </cell>
        </row>
        <row r="753">
          <cell r="G753" t="str">
            <v>8C1</v>
          </cell>
          <cell r="H753" t="str">
            <v>JS1D8</v>
          </cell>
          <cell r="I753" t="str">
            <v>海外追跡管制支援設備の整備</v>
          </cell>
        </row>
        <row r="754">
          <cell r="G754" t="str">
            <v>8C1</v>
          </cell>
          <cell r="H754" t="str">
            <v>KS1D1</v>
          </cell>
          <cell r="I754" t="str">
            <v>（第一世代）衛星バスシステム・光学センサの開発及びシステムインテグレーション（輸送）</v>
          </cell>
        </row>
        <row r="755">
          <cell r="G755" t="str">
            <v>8C1</v>
          </cell>
          <cell r="H755" t="str">
            <v>KS1D2</v>
          </cell>
          <cell r="I755" t="str">
            <v>（第一世代）衛星システム設計及び運用文書の作成等（輸送）</v>
          </cell>
        </row>
        <row r="756">
          <cell r="G756" t="str">
            <v>8C1</v>
          </cell>
          <cell r="H756" t="str">
            <v>KS1D3</v>
          </cell>
          <cell r="I756" t="str">
            <v>（第一世代）初期機能確認等（輸送）</v>
          </cell>
        </row>
        <row r="757">
          <cell r="G757" t="str">
            <v>8C1</v>
          </cell>
          <cell r="H757" t="str">
            <v>KS1D4</v>
          </cell>
          <cell r="I757" t="str">
            <v>（第一世代）Ｈ－ⅡＡロケットの開発（輸送）</v>
          </cell>
        </row>
        <row r="758">
          <cell r="G758" t="str">
            <v>8C1</v>
          </cell>
          <cell r="H758" t="str">
            <v>KS1D6</v>
          </cell>
          <cell r="I758" t="str">
            <v>海外ダウンレンジ設備の整備（輸送）</v>
          </cell>
        </row>
        <row r="759">
          <cell r="G759" t="str">
            <v>8C1</v>
          </cell>
          <cell r="H759" t="str">
            <v>KS1D7</v>
          </cell>
          <cell r="I759" t="str">
            <v>（第一世代）Ｈ－ⅡＡロケットの打上げ（輸送）</v>
          </cell>
        </row>
        <row r="760">
          <cell r="G760" t="str">
            <v>8C1</v>
          </cell>
          <cell r="H760" t="str">
            <v>KS1D8</v>
          </cell>
          <cell r="I760" t="str">
            <v>海外追跡管制支援設備の整備（輸送）</v>
          </cell>
        </row>
        <row r="761">
          <cell r="G761" t="str">
            <v>8C1</v>
          </cell>
          <cell r="H761" t="str">
            <v>RS1D1</v>
          </cell>
          <cell r="I761" t="str">
            <v>（第一世代）衛星バスシステム・光学センサの開発及びシステムインテグレーション（利用）</v>
          </cell>
        </row>
        <row r="762">
          <cell r="G762" t="str">
            <v>8C1</v>
          </cell>
          <cell r="H762" t="str">
            <v>RS1D3</v>
          </cell>
          <cell r="I762" t="str">
            <v>（第一世代）初期機能確認等（利用）</v>
          </cell>
        </row>
        <row r="763">
          <cell r="G763" t="str">
            <v>8C1</v>
          </cell>
          <cell r="H763" t="str">
            <v>RS1D7</v>
          </cell>
          <cell r="I763" t="str">
            <v>（第一世代）Ｈ－ⅡＡロケットの打上げ（利用）</v>
          </cell>
        </row>
        <row r="764">
          <cell r="G764" t="str">
            <v>8C1</v>
          </cell>
          <cell r="H764" t="str">
            <v>US1D3</v>
          </cell>
          <cell r="I764" t="str">
            <v>（第一世代）初期機能確認等（科学）</v>
          </cell>
        </row>
        <row r="765">
          <cell r="G765" t="str">
            <v>8C1</v>
          </cell>
          <cell r="H765" t="str">
            <v>US1D7</v>
          </cell>
          <cell r="I765" t="str">
            <v>（第一世代）Ｈ－ⅡＡロケットの打上げ（科学）</v>
          </cell>
        </row>
        <row r="766">
          <cell r="G766" t="str">
            <v>8C2</v>
          </cell>
          <cell r="H766" t="str">
            <v>GG2D1</v>
          </cell>
          <cell r="I766" t="str">
            <v>次期衛星１地上設備の開発（研開）</v>
          </cell>
        </row>
        <row r="767">
          <cell r="G767" t="str">
            <v>8C2</v>
          </cell>
          <cell r="H767" t="str">
            <v>GS2D1</v>
          </cell>
          <cell r="I767" t="str">
            <v>（次期１）衛星システム設計及び衛星バスシステム・光学センサの開発及びシステムインテグレーション等（研開）</v>
          </cell>
        </row>
        <row r="768">
          <cell r="G768" t="str">
            <v>8C2</v>
          </cell>
          <cell r="H768" t="str">
            <v>GS2D2</v>
          </cell>
          <cell r="I768" t="str">
            <v>（次期１）Ｈ－ⅡＡ標準型ロケットの製造・整備に係る業務（研開）</v>
          </cell>
        </row>
        <row r="769">
          <cell r="G769" t="str">
            <v>8C2</v>
          </cell>
          <cell r="H769" t="str">
            <v>HG2D1</v>
          </cell>
          <cell r="I769" t="str">
            <v>次期衛星１地上設備の開発（本社）</v>
          </cell>
        </row>
        <row r="770">
          <cell r="G770" t="str">
            <v>8C2</v>
          </cell>
          <cell r="H770" t="str">
            <v>HG2DH</v>
          </cell>
          <cell r="I770" t="str">
            <v>人件費（次期衛星１地上設備の開発）</v>
          </cell>
        </row>
        <row r="771">
          <cell r="G771" t="str">
            <v>8C2</v>
          </cell>
          <cell r="H771" t="str">
            <v>HK2TH</v>
          </cell>
          <cell r="I771" t="str">
            <v>人件費（光学２号機の定常運用リハーサル）</v>
          </cell>
        </row>
        <row r="772">
          <cell r="G772" t="str">
            <v>8C2</v>
          </cell>
          <cell r="H772" t="str">
            <v>HR2TH</v>
          </cell>
          <cell r="I772" t="str">
            <v>人件費（レーダ２号機の定常運用リハーサル）</v>
          </cell>
        </row>
        <row r="773">
          <cell r="G773" t="str">
            <v>8C2</v>
          </cell>
          <cell r="H773" t="str">
            <v>HS2D1</v>
          </cell>
          <cell r="I773" t="str">
            <v>（次期１）衛星システム設計及び衛星バスシステム・光学センサの開発及びシステムインテグレーション等（本社）</v>
          </cell>
        </row>
        <row r="774">
          <cell r="G774" t="str">
            <v>8C2</v>
          </cell>
          <cell r="H774" t="str">
            <v>HS2D2</v>
          </cell>
          <cell r="I774" t="str">
            <v>（次期１）Ｈ－ⅡＡ標準型ロケットの製造・整備に係る業務（本社）</v>
          </cell>
        </row>
        <row r="775">
          <cell r="G775" t="str">
            <v>8C2</v>
          </cell>
          <cell r="H775" t="str">
            <v>HS2DH</v>
          </cell>
          <cell r="I775" t="str">
            <v>人件費（次期１衛星の開発）</v>
          </cell>
        </row>
        <row r="776">
          <cell r="G776" t="str">
            <v>8C2</v>
          </cell>
          <cell r="H776" t="str">
            <v>HS2RH</v>
          </cell>
          <cell r="I776" t="str">
            <v>人件費（次期１衛星の研究）</v>
          </cell>
        </row>
        <row r="777">
          <cell r="G777" t="str">
            <v>8C2</v>
          </cell>
          <cell r="H777" t="str">
            <v>HS2T1</v>
          </cell>
          <cell r="I777" t="str">
            <v>次期衛星１定常運用リハーサルの基本計画検討（本社）</v>
          </cell>
        </row>
        <row r="778">
          <cell r="G778" t="str">
            <v>8C2</v>
          </cell>
          <cell r="H778" t="str">
            <v>HS2TH</v>
          </cell>
          <cell r="I778" t="str">
            <v>人件費（次期１衛星の定常運用リハーサル）</v>
          </cell>
        </row>
        <row r="779">
          <cell r="G779" t="str">
            <v>8C2</v>
          </cell>
          <cell r="H779" t="str">
            <v>JG2D1</v>
          </cell>
          <cell r="I779" t="str">
            <v>次期衛星１地上設備の開発</v>
          </cell>
        </row>
        <row r="780">
          <cell r="G780" t="str">
            <v>8C2</v>
          </cell>
          <cell r="H780" t="str">
            <v>JJGS2</v>
          </cell>
          <cell r="I780" t="str">
            <v>次期衛星１地上システムの開発</v>
          </cell>
        </row>
        <row r="781">
          <cell r="G781" t="str">
            <v>8C2</v>
          </cell>
          <cell r="H781" t="str">
            <v>JK2T1</v>
          </cell>
          <cell r="I781" t="str">
            <v>情報収集衛星２号機対応　定常運用リハーサル支援</v>
          </cell>
        </row>
        <row r="782">
          <cell r="G782" t="str">
            <v>8C2</v>
          </cell>
          <cell r="H782" t="str">
            <v>JR2T1</v>
          </cell>
          <cell r="I782" t="str">
            <v>情報収集衛星レーダ２号機対応　定常運用リハーサル支援</v>
          </cell>
        </row>
        <row r="783">
          <cell r="G783" t="str">
            <v>8C2</v>
          </cell>
          <cell r="H783" t="str">
            <v>JS2D1</v>
          </cell>
          <cell r="I783" t="str">
            <v>（次期１）衛星システム設計及び衛星バスシステム・光学センサの開発及びシステムインテグレーション等</v>
          </cell>
        </row>
        <row r="784">
          <cell r="G784" t="str">
            <v>8C2</v>
          </cell>
          <cell r="H784" t="str">
            <v>JS2D2</v>
          </cell>
          <cell r="I784" t="str">
            <v>（次期１）Ｈ－ⅡＡ標準型ロケットの製造・整備に係る業務</v>
          </cell>
        </row>
        <row r="785">
          <cell r="G785" t="str">
            <v>8C2</v>
          </cell>
          <cell r="H785" t="str">
            <v>JS2T1</v>
          </cell>
          <cell r="I785" t="str">
            <v>次期衛星１定常運用リハーサルの基本計画検討</v>
          </cell>
        </row>
        <row r="786">
          <cell r="G786" t="str">
            <v>8C2</v>
          </cell>
          <cell r="H786" t="str">
            <v>KG2D1</v>
          </cell>
          <cell r="I786" t="str">
            <v>次期衛星１地上設備の開発（輸送）</v>
          </cell>
        </row>
        <row r="787">
          <cell r="G787" t="str">
            <v>8C2</v>
          </cell>
          <cell r="H787" t="str">
            <v>KS2D1</v>
          </cell>
          <cell r="I787" t="str">
            <v>（次期１）衛星システム設計及び衛星バスシステム・光学センサの開発及びシステムインテグレーション等（輸送）</v>
          </cell>
        </row>
        <row r="788">
          <cell r="G788" t="str">
            <v>8C2</v>
          </cell>
          <cell r="H788" t="str">
            <v>KS2D2</v>
          </cell>
          <cell r="I788" t="str">
            <v>（次期１）Ｈ－ⅡＡ標準型ロケットの製造・整備に係る業務（輸送）</v>
          </cell>
        </row>
        <row r="789">
          <cell r="G789" t="str">
            <v>8C2</v>
          </cell>
          <cell r="H789" t="str">
            <v>KS2R3</v>
          </cell>
          <cell r="I789" t="str">
            <v>Ｈ－ⅡＡロケットシステム解析（輸送）</v>
          </cell>
        </row>
        <row r="790">
          <cell r="G790" t="str">
            <v>8C2</v>
          </cell>
          <cell r="H790" t="str">
            <v>RG2D1</v>
          </cell>
          <cell r="I790" t="str">
            <v>次期衛星１地上設備の開発（利用）</v>
          </cell>
        </row>
        <row r="791">
          <cell r="G791" t="str">
            <v>8C2</v>
          </cell>
          <cell r="H791" t="str">
            <v>RS2D1</v>
          </cell>
          <cell r="I791" t="str">
            <v>（次期１）衛星システム設計及び衛星バスシステム・光学センサの開発及びシステムインテグレーション等（利用）</v>
          </cell>
        </row>
        <row r="792">
          <cell r="G792" t="str">
            <v>8C2</v>
          </cell>
          <cell r="H792" t="str">
            <v>UG2D1</v>
          </cell>
          <cell r="I792" t="str">
            <v>次期衛星１地上設備の開発（科学）</v>
          </cell>
        </row>
        <row r="793">
          <cell r="G793" t="str">
            <v>8C2</v>
          </cell>
          <cell r="H793" t="str">
            <v>US2D1</v>
          </cell>
          <cell r="I793" t="str">
            <v>（次期１）衛星システム設計及び衛星バスシステム・光学センサの開発及びシステムインテグレーション等（科学）</v>
          </cell>
        </row>
        <row r="794">
          <cell r="G794" t="str">
            <v>8C3</v>
          </cell>
          <cell r="H794" t="str">
            <v>GK3D5</v>
          </cell>
          <cell r="I794" t="str">
            <v>光学３号機の開発（研開）</v>
          </cell>
        </row>
        <row r="795">
          <cell r="G795" t="str">
            <v>8C3</v>
          </cell>
          <cell r="H795" t="str">
            <v>GK3R1</v>
          </cell>
          <cell r="I795" t="str">
            <v>次期衛星２システムの概念検討（研開）</v>
          </cell>
        </row>
        <row r="796">
          <cell r="G796" t="str">
            <v>8C3</v>
          </cell>
          <cell r="H796" t="str">
            <v>GK3R5</v>
          </cell>
          <cell r="I796" t="str">
            <v>実証衛星の射場作業及び実証衛星用ロケットの打上げ（研開）</v>
          </cell>
        </row>
        <row r="797">
          <cell r="G797" t="str">
            <v>8C3</v>
          </cell>
          <cell r="H797" t="str">
            <v>GK3R6</v>
          </cell>
          <cell r="I797" t="str">
            <v>次期２研究（荒天対策費）（研開）</v>
          </cell>
        </row>
        <row r="798">
          <cell r="G798" t="str">
            <v>8C3</v>
          </cell>
          <cell r="H798" t="str">
            <v>GK3R8</v>
          </cell>
          <cell r="I798" t="str">
            <v>衛星システム設計およびシステム検証モデル製作試験（研開）</v>
          </cell>
        </row>
        <row r="799">
          <cell r="G799" t="str">
            <v>8C3</v>
          </cell>
          <cell r="H799" t="str">
            <v>GK3RF</v>
          </cell>
          <cell r="I799" t="str">
            <v>実証衛星運用準備及び運用（研開）</v>
          </cell>
        </row>
        <row r="800">
          <cell r="G800" t="str">
            <v>8C3</v>
          </cell>
          <cell r="H800" t="str">
            <v>HG3D1</v>
          </cell>
          <cell r="I800" t="str">
            <v>第三期地上システムの開発（本社）　</v>
          </cell>
        </row>
        <row r="801">
          <cell r="G801" t="str">
            <v>8C3</v>
          </cell>
          <cell r="H801" t="str">
            <v>HG3D2</v>
          </cell>
          <cell r="I801" t="str">
            <v>第三期地上システムの開発（製作）（本社）　</v>
          </cell>
        </row>
        <row r="802">
          <cell r="G802" t="str">
            <v>8C3</v>
          </cell>
          <cell r="H802" t="str">
            <v>HG3D3</v>
          </cell>
          <cell r="I802" t="str">
            <v>第三期地上システムの開発（試験）（本社）</v>
          </cell>
        </row>
        <row r="803">
          <cell r="G803" t="str">
            <v>8C3</v>
          </cell>
          <cell r="H803" t="str">
            <v>HG3D5</v>
          </cell>
          <cell r="I803" t="str">
            <v>第三期地上システムの開発（試験）（本社）Ｙ　　</v>
          </cell>
        </row>
        <row r="804">
          <cell r="G804" t="str">
            <v>8C3</v>
          </cell>
          <cell r="H804" t="str">
            <v>HG3DH</v>
          </cell>
          <cell r="I804" t="str">
            <v>人件費（第三期地上システムの開発）</v>
          </cell>
        </row>
        <row r="805">
          <cell r="G805" t="str">
            <v>8C3</v>
          </cell>
          <cell r="H805" t="str">
            <v>HG3DP</v>
          </cell>
          <cell r="I805" t="str">
            <v>出向契約・招聘職員経費（第三期地上）</v>
          </cell>
        </row>
        <row r="806">
          <cell r="G806" t="str">
            <v>8C3</v>
          </cell>
          <cell r="H806" t="str">
            <v>HG3R1</v>
          </cell>
          <cell r="I806" t="str">
            <v>次期情報収集衛星２地上システム（管制・受信系）の開発（基本設計）（本社）</v>
          </cell>
        </row>
        <row r="807">
          <cell r="G807" t="str">
            <v>8C3</v>
          </cell>
          <cell r="H807" t="str">
            <v>HG3RH</v>
          </cell>
          <cell r="I807" t="str">
            <v>人件費（次期２地上システムの開発（基本設計））</v>
          </cell>
        </row>
        <row r="808">
          <cell r="G808" t="str">
            <v>8C3</v>
          </cell>
          <cell r="H808" t="str">
            <v>HK3D3</v>
          </cell>
          <cell r="I808" t="str">
            <v>光学３号機の開発（本社）</v>
          </cell>
        </row>
        <row r="809">
          <cell r="G809" t="str">
            <v>8C3</v>
          </cell>
          <cell r="H809" t="str">
            <v>HK3DH</v>
          </cell>
          <cell r="I809" t="str">
            <v>人件費（光学３号機の開発）</v>
          </cell>
        </row>
        <row r="810">
          <cell r="G810" t="str">
            <v>8C3</v>
          </cell>
          <cell r="H810" t="str">
            <v>HK3DP</v>
          </cell>
          <cell r="I810" t="str">
            <v>出向契約・招聘職員経費（光学３開発）</v>
          </cell>
        </row>
        <row r="811">
          <cell r="G811" t="str">
            <v>8C3</v>
          </cell>
          <cell r="H811" t="str">
            <v>HK3R1</v>
          </cell>
          <cell r="I811" t="str">
            <v>次期衛星２システムの概念検討（本社）</v>
          </cell>
        </row>
        <row r="812">
          <cell r="G812" t="str">
            <v>8C3</v>
          </cell>
          <cell r="H812" t="str">
            <v>HK3R2</v>
          </cell>
          <cell r="I812" t="str">
            <v>実証衛星実験地上システムの開発（本社）　</v>
          </cell>
        </row>
        <row r="813">
          <cell r="G813" t="str">
            <v>8C3</v>
          </cell>
          <cell r="H813" t="str">
            <v>HK3R5</v>
          </cell>
          <cell r="I813" t="str">
            <v>実証衛星の射場作業及び実証衛星用ロケットの打上げ（本社）</v>
          </cell>
        </row>
        <row r="814">
          <cell r="G814" t="str">
            <v>8C3</v>
          </cell>
          <cell r="H814" t="str">
            <v>HK3R6</v>
          </cell>
          <cell r="I814" t="str">
            <v>次期２研究（荒天対策費）（本社）</v>
          </cell>
        </row>
        <row r="815">
          <cell r="G815" t="str">
            <v>8C3</v>
          </cell>
          <cell r="H815" t="str">
            <v>HK3R7</v>
          </cell>
          <cell r="I815" t="str">
            <v>次期２研究（要素試作試験）（本社）</v>
          </cell>
        </row>
        <row r="816">
          <cell r="G816" t="str">
            <v>8C3</v>
          </cell>
          <cell r="H816" t="str">
            <v>HK3R8</v>
          </cell>
          <cell r="I816" t="str">
            <v>衛星システム設計およびシステム検証モデル製作試験（本社）</v>
          </cell>
        </row>
        <row r="817">
          <cell r="G817" t="str">
            <v>8C3</v>
          </cell>
          <cell r="H817" t="str">
            <v>HK3R9</v>
          </cell>
          <cell r="I817" t="str">
            <v>実証衛星システム設計および実証衛星の製作試験（本社）</v>
          </cell>
        </row>
        <row r="818">
          <cell r="G818" t="str">
            <v>8C3</v>
          </cell>
          <cell r="H818" t="str">
            <v>HK3RB</v>
          </cell>
          <cell r="I818" t="str">
            <v>実証衛星実験システム及び実証衛星用ロケットの開発（本社）　</v>
          </cell>
        </row>
        <row r="819">
          <cell r="G819" t="str">
            <v>8C3</v>
          </cell>
          <cell r="H819" t="str">
            <v>HK3RH</v>
          </cell>
          <cell r="I819" t="str">
            <v>人件費（次期２研究）</v>
          </cell>
        </row>
        <row r="820">
          <cell r="G820" t="str">
            <v>8C3</v>
          </cell>
          <cell r="H820" t="str">
            <v>JG3D1</v>
          </cell>
          <cell r="I820" t="str">
            <v>第三期地上システムの開発</v>
          </cell>
        </row>
        <row r="821">
          <cell r="G821" t="str">
            <v>8C3</v>
          </cell>
          <cell r="H821" t="str">
            <v>JG3D2</v>
          </cell>
          <cell r="I821" t="str">
            <v>第三期地上システムの開発（製作）</v>
          </cell>
        </row>
        <row r="822">
          <cell r="G822" t="str">
            <v>8C3</v>
          </cell>
          <cell r="H822" t="str">
            <v>JG3D3</v>
          </cell>
          <cell r="I822" t="str">
            <v>第三期地上システムの開発（試験）</v>
          </cell>
        </row>
        <row r="823">
          <cell r="G823" t="str">
            <v>8C3</v>
          </cell>
          <cell r="H823" t="str">
            <v>JG3D6</v>
          </cell>
          <cell r="I823" t="str">
            <v>第三期地上システムの開発（現地試験）</v>
          </cell>
        </row>
        <row r="824">
          <cell r="G824" t="str">
            <v>8C3</v>
          </cell>
          <cell r="H824" t="str">
            <v>JG3R1</v>
          </cell>
          <cell r="I824" t="str">
            <v>次期情報収集衛星２地上システム（管制・受信系）の開発（基本設計）</v>
          </cell>
        </row>
        <row r="825">
          <cell r="G825" t="str">
            <v>8C3</v>
          </cell>
          <cell r="H825" t="str">
            <v>JJSR1</v>
          </cell>
          <cell r="I825" t="str">
            <v>次期衛星２の研究等</v>
          </cell>
        </row>
        <row r="826">
          <cell r="G826" t="str">
            <v>8C3</v>
          </cell>
          <cell r="H826" t="str">
            <v>JK3D1</v>
          </cell>
          <cell r="I826" t="str">
            <v>光学３号機の開発</v>
          </cell>
        </row>
        <row r="827">
          <cell r="G827" t="str">
            <v>8C3</v>
          </cell>
          <cell r="H827" t="str">
            <v>JK3D7</v>
          </cell>
          <cell r="I827" t="str">
            <v>光学３号機の初期機能確認</v>
          </cell>
        </row>
        <row r="828">
          <cell r="G828" t="str">
            <v>8C3</v>
          </cell>
          <cell r="H828" t="str">
            <v>JK3R1</v>
          </cell>
          <cell r="I828" t="str">
            <v>次期衛星２システムの概念検討</v>
          </cell>
        </row>
        <row r="829">
          <cell r="G829" t="str">
            <v>8C3</v>
          </cell>
          <cell r="H829" t="str">
            <v>JK3R2</v>
          </cell>
          <cell r="I829" t="str">
            <v>実証衛星実験地上システムの開発</v>
          </cell>
        </row>
        <row r="830">
          <cell r="G830" t="str">
            <v>8C3</v>
          </cell>
          <cell r="H830" t="str">
            <v>JK3R3</v>
          </cell>
          <cell r="I830" t="str">
            <v>次期２研究（事務所運営等）</v>
          </cell>
        </row>
        <row r="831">
          <cell r="G831" t="str">
            <v>8C3</v>
          </cell>
          <cell r="H831" t="str">
            <v>JK3R4</v>
          </cell>
          <cell r="I831" t="str">
            <v>実証衛星運用準備及び運用</v>
          </cell>
        </row>
        <row r="832">
          <cell r="G832" t="str">
            <v>8C3</v>
          </cell>
          <cell r="H832" t="str">
            <v>JK3R5</v>
          </cell>
          <cell r="I832" t="str">
            <v>実証衛星の射場作業及び実証衛星用ロケットの打上げ</v>
          </cell>
        </row>
        <row r="833">
          <cell r="G833" t="str">
            <v>8C3</v>
          </cell>
          <cell r="H833" t="str">
            <v>JK3R6</v>
          </cell>
          <cell r="I833" t="str">
            <v>次期２研究（荒天対策費）</v>
          </cell>
        </row>
        <row r="834">
          <cell r="G834" t="str">
            <v>8C3</v>
          </cell>
          <cell r="H834" t="str">
            <v>JK3R7</v>
          </cell>
          <cell r="I834" t="str">
            <v>次期２研究（要素試作試験）</v>
          </cell>
        </row>
        <row r="835">
          <cell r="G835" t="str">
            <v>8C3</v>
          </cell>
          <cell r="H835" t="str">
            <v>JK3R8</v>
          </cell>
          <cell r="I835" t="str">
            <v>衛星システム設計およびシステム検証モデル製作試験</v>
          </cell>
        </row>
        <row r="836">
          <cell r="G836" t="str">
            <v>8C3</v>
          </cell>
          <cell r="H836" t="str">
            <v>JK3R9</v>
          </cell>
          <cell r="I836" t="str">
            <v>実証衛星システム設計および実証衛星の製作試験</v>
          </cell>
        </row>
        <row r="837">
          <cell r="G837" t="str">
            <v>8C3</v>
          </cell>
          <cell r="H837" t="str">
            <v>JK3RA</v>
          </cell>
          <cell r="I837" t="str">
            <v>光学衛星用ロケットのシステム解析</v>
          </cell>
        </row>
        <row r="838">
          <cell r="G838" t="str">
            <v>8C3</v>
          </cell>
          <cell r="H838" t="str">
            <v>JK3RB</v>
          </cell>
          <cell r="I838" t="str">
            <v>実証衛星実験システム及び実証衛星用ロケットの開発</v>
          </cell>
        </row>
        <row r="839">
          <cell r="G839" t="str">
            <v>8C3</v>
          </cell>
          <cell r="H839" t="str">
            <v>JK3RC</v>
          </cell>
          <cell r="I839" t="str">
            <v>実証衛星用ロケットの開発（その２）</v>
          </cell>
        </row>
        <row r="840">
          <cell r="G840" t="str">
            <v>8C3</v>
          </cell>
          <cell r="H840" t="str">
            <v>KG3D1</v>
          </cell>
          <cell r="I840" t="str">
            <v>第三期地上システムの開発（輸送）</v>
          </cell>
        </row>
        <row r="841">
          <cell r="G841" t="str">
            <v>8C3</v>
          </cell>
          <cell r="H841" t="str">
            <v>KG3D2</v>
          </cell>
          <cell r="I841" t="str">
            <v>第三期地上システムの開発（製作）（輸送）</v>
          </cell>
        </row>
        <row r="842">
          <cell r="G842" t="str">
            <v>8C3</v>
          </cell>
          <cell r="H842" t="str">
            <v>KG3D3</v>
          </cell>
          <cell r="I842" t="str">
            <v>第三期地上システムの開発（試験）（輸送）</v>
          </cell>
        </row>
        <row r="843">
          <cell r="G843" t="str">
            <v>8C3</v>
          </cell>
          <cell r="H843" t="str">
            <v>KG3D4</v>
          </cell>
          <cell r="I843" t="str">
            <v>第三期地上システムの開発（試験）（追跡ＮＷ）</v>
          </cell>
        </row>
        <row r="844">
          <cell r="G844" t="str">
            <v>8C3</v>
          </cell>
          <cell r="H844" t="str">
            <v>KK3D2</v>
          </cell>
          <cell r="I844" t="str">
            <v>光学３号機の開発（統合追跡ＮＷ）</v>
          </cell>
        </row>
        <row r="845">
          <cell r="G845" t="str">
            <v>8C3</v>
          </cell>
          <cell r="H845" t="str">
            <v>KK3D6</v>
          </cell>
          <cell r="I845" t="str">
            <v>光学３号機の開発（輸送）</v>
          </cell>
        </row>
        <row r="846">
          <cell r="G846" t="str">
            <v>8C3</v>
          </cell>
          <cell r="H846" t="str">
            <v>KK3D8</v>
          </cell>
          <cell r="I846" t="str">
            <v>光学３号機の初期機能確認（追跡ＮＷ）</v>
          </cell>
        </row>
        <row r="847">
          <cell r="G847" t="str">
            <v>8C3</v>
          </cell>
          <cell r="H847" t="str">
            <v>KK3R4</v>
          </cell>
          <cell r="I847" t="str">
            <v>実証衛星運用準備及び運用（輸送）</v>
          </cell>
        </row>
        <row r="848">
          <cell r="G848" t="str">
            <v>8C3</v>
          </cell>
          <cell r="H848" t="str">
            <v>KK3R5</v>
          </cell>
          <cell r="I848" t="str">
            <v>実証衛星の射場作業及び実証衛星用ロケットの打上げ（輸送）</v>
          </cell>
        </row>
        <row r="849">
          <cell r="G849" t="str">
            <v>8C3</v>
          </cell>
          <cell r="H849" t="str">
            <v>KK3R6</v>
          </cell>
          <cell r="I849" t="str">
            <v>次期２研究（荒天対策費）（輸送）</v>
          </cell>
        </row>
        <row r="850">
          <cell r="G850" t="str">
            <v>8C3</v>
          </cell>
          <cell r="H850" t="str">
            <v>KK3R8</v>
          </cell>
          <cell r="I850" t="str">
            <v>衛星システム設計およびシステム検証モデル製作試験（輸送）</v>
          </cell>
        </row>
        <row r="851">
          <cell r="G851" t="str">
            <v>8C3</v>
          </cell>
          <cell r="H851" t="str">
            <v>KK3R9</v>
          </cell>
          <cell r="I851" t="str">
            <v>実証衛星システム設計および実証衛星の製作試験（輸送）</v>
          </cell>
        </row>
        <row r="852">
          <cell r="G852" t="str">
            <v>8C3</v>
          </cell>
          <cell r="H852" t="str">
            <v>KK3RA</v>
          </cell>
          <cell r="I852" t="str">
            <v>光学衛星用ロケットのシステム解析（輸送）</v>
          </cell>
        </row>
        <row r="853">
          <cell r="G853" t="str">
            <v>8C3</v>
          </cell>
          <cell r="H853" t="str">
            <v>KK3RB</v>
          </cell>
          <cell r="I853" t="str">
            <v>実証衛星実験システム及び実証衛星用ロケットの開発（輸送）</v>
          </cell>
        </row>
        <row r="854">
          <cell r="G854" t="str">
            <v>8C3</v>
          </cell>
          <cell r="H854" t="str">
            <v>KK3RC</v>
          </cell>
          <cell r="I854" t="str">
            <v>実証衛星用ロケットの開発（その２）（輸送）</v>
          </cell>
        </row>
        <row r="855">
          <cell r="G855" t="str">
            <v>8C3</v>
          </cell>
          <cell r="H855" t="str">
            <v>KK3RD</v>
          </cell>
          <cell r="I855" t="str">
            <v>実証衛星実験地上システムの開発（統合追跡ＮＷ）</v>
          </cell>
        </row>
        <row r="856">
          <cell r="G856" t="str">
            <v>8C3</v>
          </cell>
          <cell r="H856" t="str">
            <v>RG3D1</v>
          </cell>
          <cell r="I856" t="str">
            <v>第三期地上システムの開発（利用）</v>
          </cell>
        </row>
        <row r="857">
          <cell r="G857" t="str">
            <v>8C3</v>
          </cell>
          <cell r="H857" t="str">
            <v>RG3D2</v>
          </cell>
          <cell r="I857" t="str">
            <v>第三期地上システムの開発（製作）（利用）</v>
          </cell>
        </row>
        <row r="858">
          <cell r="G858" t="str">
            <v>8C3</v>
          </cell>
          <cell r="H858" t="str">
            <v>RG3D3</v>
          </cell>
          <cell r="I858" t="str">
            <v>第三期地上システムの開発（試験）（利用）</v>
          </cell>
        </row>
        <row r="859">
          <cell r="G859" t="str">
            <v>8C3</v>
          </cell>
          <cell r="H859" t="str">
            <v>RG3R1</v>
          </cell>
          <cell r="I859" t="str">
            <v>次期情報収集衛星２地上システム（管制・受信系）の開発（基本設計）（利用）</v>
          </cell>
        </row>
        <row r="860">
          <cell r="G860" t="str">
            <v>8C3</v>
          </cell>
          <cell r="H860" t="str">
            <v>RK3D4</v>
          </cell>
          <cell r="I860" t="str">
            <v>光学３号機の開発（利用）</v>
          </cell>
        </row>
        <row r="861">
          <cell r="G861" t="str">
            <v>8C3</v>
          </cell>
          <cell r="H861" t="str">
            <v>RK3R1</v>
          </cell>
          <cell r="I861" t="str">
            <v>次期衛星２システムの概念検討（利用）</v>
          </cell>
        </row>
        <row r="862">
          <cell r="G862" t="str">
            <v>8C3</v>
          </cell>
          <cell r="H862" t="str">
            <v>RK3R8</v>
          </cell>
          <cell r="I862" t="str">
            <v>衛星システム設計およびシステム検証モデル製作試験（利用）</v>
          </cell>
        </row>
        <row r="863">
          <cell r="G863" t="str">
            <v>8C3</v>
          </cell>
          <cell r="H863" t="str">
            <v>RK3RE</v>
          </cell>
          <cell r="I863" t="str">
            <v>実証衛星運用準備及び運用（利用）</v>
          </cell>
        </row>
        <row r="864">
          <cell r="G864" t="str">
            <v>8C3</v>
          </cell>
          <cell r="H864" t="str">
            <v>UG3D1</v>
          </cell>
          <cell r="I864" t="str">
            <v>第三期地上システムの開発（科学）</v>
          </cell>
        </row>
        <row r="865">
          <cell r="G865" t="str">
            <v>8C3</v>
          </cell>
          <cell r="H865" t="str">
            <v>UG3D2</v>
          </cell>
          <cell r="I865" t="str">
            <v>第三期地上システムの開発（製作）（科学）</v>
          </cell>
        </row>
        <row r="866">
          <cell r="G866" t="str">
            <v>8C3</v>
          </cell>
          <cell r="H866" t="str">
            <v>UG3R1</v>
          </cell>
          <cell r="I866" t="str">
            <v>次期情報収集衛星２地上システム（管制・受信系）の開発（基本設計）（科学）</v>
          </cell>
        </row>
        <row r="867">
          <cell r="G867" t="str">
            <v>8C4</v>
          </cell>
          <cell r="H867" t="str">
            <v>GKE23</v>
          </cell>
          <cell r="I867" t="str">
            <v>将来光学衛星の調査研究（研開）</v>
          </cell>
        </row>
        <row r="868">
          <cell r="G868" t="str">
            <v>8C4</v>
          </cell>
          <cell r="H868" t="str">
            <v>GSE21</v>
          </cell>
          <cell r="I868" t="str">
            <v>将来情報収集衛星の開発に係る技術調査研究（研開）</v>
          </cell>
        </row>
        <row r="869">
          <cell r="G869" t="str">
            <v>8C4</v>
          </cell>
          <cell r="H869" t="str">
            <v>GSM41</v>
          </cell>
          <cell r="I869" t="str">
            <v>衛星維持管理（平成１９年度）（研開）</v>
          </cell>
        </row>
        <row r="870">
          <cell r="G870" t="str">
            <v>8C4</v>
          </cell>
          <cell r="H870" t="str">
            <v>GSM53</v>
          </cell>
          <cell r="I870" t="str">
            <v>衛星維持管理（平成２０年度）（研究開発本部）</v>
          </cell>
        </row>
        <row r="871">
          <cell r="G871" t="str">
            <v>8C4</v>
          </cell>
          <cell r="H871" t="str">
            <v>GXM11</v>
          </cell>
          <cell r="I871" t="str">
            <v>情報収集衛星システムの維持管理（研開）</v>
          </cell>
        </row>
        <row r="872">
          <cell r="G872" t="str">
            <v>8C4</v>
          </cell>
          <cell r="H872" t="str">
            <v>HGL1H</v>
          </cell>
          <cell r="I872" t="str">
            <v>人件費（無線局免許取得業務）</v>
          </cell>
        </row>
        <row r="873">
          <cell r="G873" t="str">
            <v>8C4</v>
          </cell>
          <cell r="H873" t="str">
            <v>HGM11</v>
          </cell>
          <cell r="I873" t="str">
            <v>地上維持管理（平成１６年度）（本社）　</v>
          </cell>
        </row>
        <row r="874">
          <cell r="G874" t="str">
            <v>8C4</v>
          </cell>
          <cell r="H874" t="str">
            <v>HGM1H</v>
          </cell>
          <cell r="I874" t="str">
            <v>人件費（地上維持管理）（平成１６年度）</v>
          </cell>
        </row>
        <row r="875">
          <cell r="G875" t="str">
            <v>8C4</v>
          </cell>
          <cell r="H875" t="str">
            <v>HGM21</v>
          </cell>
          <cell r="I875" t="str">
            <v>地上維持管理（平成１７年度）（本社）　</v>
          </cell>
        </row>
        <row r="876">
          <cell r="G876" t="str">
            <v>8C4</v>
          </cell>
          <cell r="H876" t="str">
            <v>HGM2H</v>
          </cell>
          <cell r="I876" t="str">
            <v>人件費（地上維持管理）（平成１７年度）</v>
          </cell>
        </row>
        <row r="877">
          <cell r="G877" t="str">
            <v>8C4</v>
          </cell>
          <cell r="H877" t="str">
            <v>HGM31</v>
          </cell>
          <cell r="I877" t="str">
            <v>地上維持管理（平成１８年度）（本社）　</v>
          </cell>
        </row>
        <row r="878">
          <cell r="G878" t="str">
            <v>8C4</v>
          </cell>
          <cell r="H878" t="str">
            <v>HGM3H</v>
          </cell>
          <cell r="I878" t="str">
            <v>人件費（地上維持管理）（平成１８年度）</v>
          </cell>
        </row>
        <row r="879">
          <cell r="G879" t="str">
            <v>8C4</v>
          </cell>
          <cell r="H879" t="str">
            <v>HGM41</v>
          </cell>
          <cell r="I879" t="str">
            <v>地上維持管理（平成１９年度）（本社）　</v>
          </cell>
        </row>
        <row r="880">
          <cell r="G880" t="str">
            <v>8C4</v>
          </cell>
          <cell r="H880" t="str">
            <v>HGM4H</v>
          </cell>
          <cell r="I880" t="str">
            <v>人件費（地上維持管理）（平成１９年度）</v>
          </cell>
        </row>
        <row r="881">
          <cell r="G881" t="str">
            <v>8C4</v>
          </cell>
          <cell r="H881" t="str">
            <v>HGM5H</v>
          </cell>
          <cell r="I881" t="str">
            <v>人件費（地上維持管理）（平成２０年度）</v>
          </cell>
        </row>
        <row r="882">
          <cell r="G882" t="str">
            <v>8C4</v>
          </cell>
          <cell r="H882" t="str">
            <v>HGM5P</v>
          </cell>
          <cell r="I882" t="str">
            <v>出向契約・招聘職員経費（地上維持管理）（平成２０年度）</v>
          </cell>
        </row>
        <row r="883">
          <cell r="G883" t="str">
            <v>8C4</v>
          </cell>
          <cell r="H883" t="str">
            <v>HKE11</v>
          </cell>
          <cell r="I883" t="str">
            <v>将来光学衛星の概念検討（本社）</v>
          </cell>
        </row>
        <row r="884">
          <cell r="G884" t="str">
            <v>8C4</v>
          </cell>
          <cell r="H884" t="str">
            <v>HKE1H</v>
          </cell>
          <cell r="I884" t="str">
            <v>人件費（将来光学衛星の概念検討）</v>
          </cell>
        </row>
        <row r="885">
          <cell r="G885" t="str">
            <v>8C4</v>
          </cell>
          <cell r="H885" t="str">
            <v>HRE11</v>
          </cell>
          <cell r="I885" t="str">
            <v>将来レーダ衛星バスシステム等の調査研究（本社）</v>
          </cell>
        </row>
        <row r="886">
          <cell r="G886" t="str">
            <v>8C4</v>
          </cell>
          <cell r="H886" t="str">
            <v>HRE2H</v>
          </cell>
          <cell r="I886" t="str">
            <v>人件費（将来レーダ衛星の概念検討）</v>
          </cell>
        </row>
        <row r="887">
          <cell r="G887" t="str">
            <v>8C4</v>
          </cell>
          <cell r="H887" t="str">
            <v>HSM11</v>
          </cell>
          <cell r="I887" t="str">
            <v>衛星維持管理（平成１６年度）（本社）</v>
          </cell>
        </row>
        <row r="888">
          <cell r="G888" t="str">
            <v>8C4</v>
          </cell>
          <cell r="H888" t="str">
            <v>HSM1H</v>
          </cell>
          <cell r="I888" t="str">
            <v>人件費（衛星維持管理）（平成１６年度）</v>
          </cell>
        </row>
        <row r="889">
          <cell r="G889" t="str">
            <v>8C4</v>
          </cell>
          <cell r="H889" t="str">
            <v>HSM21</v>
          </cell>
          <cell r="I889" t="str">
            <v>衛星維持管理（平成１７年度）（本社）</v>
          </cell>
        </row>
        <row r="890">
          <cell r="G890" t="str">
            <v>8C4</v>
          </cell>
          <cell r="H890" t="str">
            <v>HSM2H</v>
          </cell>
          <cell r="I890" t="str">
            <v>人件費（衛星維持管理）（平成１７年度）</v>
          </cell>
        </row>
        <row r="891">
          <cell r="G891" t="str">
            <v>8C4</v>
          </cell>
          <cell r="H891" t="str">
            <v>HSM31</v>
          </cell>
          <cell r="I891" t="str">
            <v>衛星維持管理（平成１８年度）（本社）　</v>
          </cell>
        </row>
        <row r="892">
          <cell r="G892" t="str">
            <v>8C4</v>
          </cell>
          <cell r="H892" t="str">
            <v>HSM3H</v>
          </cell>
          <cell r="I892" t="str">
            <v>人件費（衛星維持管理）（平成１８年度）</v>
          </cell>
        </row>
        <row r="893">
          <cell r="G893" t="str">
            <v>8C4</v>
          </cell>
          <cell r="H893" t="str">
            <v>HSM41</v>
          </cell>
          <cell r="I893" t="str">
            <v>衛星維持管理（平成１９年度）（本社）　</v>
          </cell>
        </row>
        <row r="894">
          <cell r="G894" t="str">
            <v>8C4</v>
          </cell>
          <cell r="H894" t="str">
            <v>HSM4H</v>
          </cell>
          <cell r="I894" t="str">
            <v>人件費（衛星維持管理）（平成１９年度）</v>
          </cell>
        </row>
        <row r="895">
          <cell r="G895" t="str">
            <v>8C4</v>
          </cell>
          <cell r="H895" t="str">
            <v>HSM5H</v>
          </cell>
          <cell r="I895" t="str">
            <v>人件費（衛星維持管理）（平成２０年度）</v>
          </cell>
        </row>
        <row r="896">
          <cell r="G896" t="str">
            <v>8C4</v>
          </cell>
          <cell r="H896" t="str">
            <v>HSM5P</v>
          </cell>
          <cell r="I896" t="str">
            <v>出向契約・招聘職員経費（衛星維持管理）（平成２０年度）</v>
          </cell>
        </row>
        <row r="897">
          <cell r="G897" t="str">
            <v>8C4</v>
          </cell>
          <cell r="H897" t="str">
            <v>HXD21</v>
          </cell>
          <cell r="I897" t="str">
            <v>ＡＬＯＳデータ作成（平成１８年度）（本社）</v>
          </cell>
        </row>
        <row r="898">
          <cell r="G898" t="str">
            <v>8C4</v>
          </cell>
          <cell r="H898" t="str">
            <v>HXD2H</v>
          </cell>
          <cell r="I898" t="str">
            <v>人件費（ＡＬＯＳデータ作成）（平成１８年度）</v>
          </cell>
        </row>
        <row r="899">
          <cell r="G899" t="str">
            <v>8C4</v>
          </cell>
          <cell r="H899" t="str">
            <v>HXD31</v>
          </cell>
          <cell r="I899" t="str">
            <v>ＡＬＯＳデータ作成（平成１９年度）（本社）</v>
          </cell>
        </row>
        <row r="900">
          <cell r="G900" t="str">
            <v>8C4</v>
          </cell>
          <cell r="H900" t="str">
            <v>HXD3H</v>
          </cell>
          <cell r="I900" t="str">
            <v>人件費（ＡＬＯＳデータ作成）（平成１９年度）</v>
          </cell>
        </row>
        <row r="901">
          <cell r="G901" t="str">
            <v>8C4</v>
          </cell>
          <cell r="H901" t="str">
            <v>HXD43</v>
          </cell>
          <cell r="I901" t="str">
            <v>ＡＬＯＳデータ作成（平成２０年度）（本社）</v>
          </cell>
        </row>
        <row r="902">
          <cell r="G902" t="str">
            <v>8C4</v>
          </cell>
          <cell r="H902" t="str">
            <v>HXD4H</v>
          </cell>
          <cell r="I902" t="str">
            <v>人件費（ＡＬＯＳデータ作成）（平成２０年度）</v>
          </cell>
        </row>
        <row r="903">
          <cell r="G903" t="str">
            <v>8C4</v>
          </cell>
          <cell r="H903" t="str">
            <v>HXM11</v>
          </cell>
          <cell r="I903" t="str">
            <v>情報収集衛星システムの維持管理（本社）</v>
          </cell>
        </row>
        <row r="904">
          <cell r="G904" t="str">
            <v>8C4</v>
          </cell>
          <cell r="H904" t="str">
            <v>HXM1H</v>
          </cell>
          <cell r="I904" t="str">
            <v>人件費（維持管理の委託）</v>
          </cell>
        </row>
        <row r="905">
          <cell r="G905" t="str">
            <v>8C4</v>
          </cell>
          <cell r="H905" t="str">
            <v>HXXX3</v>
          </cell>
          <cell r="I905" t="str">
            <v>共通経費(一般管理費)（本社分）</v>
          </cell>
        </row>
        <row r="906">
          <cell r="G906" t="str">
            <v>8C4</v>
          </cell>
          <cell r="H906" t="str">
            <v>HXXX6</v>
          </cell>
          <cell r="I906" t="str">
            <v>共通経費(事務所運用)（本社分）</v>
          </cell>
        </row>
        <row r="907">
          <cell r="G907" t="str">
            <v>8C4</v>
          </cell>
          <cell r="H907" t="str">
            <v>HXXXH</v>
          </cell>
          <cell r="I907" t="str">
            <v>人件費（共通経費）</v>
          </cell>
        </row>
        <row r="908">
          <cell r="G908" t="str">
            <v>8C4</v>
          </cell>
          <cell r="H908" t="str">
            <v>HXXXP</v>
          </cell>
          <cell r="I908" t="str">
            <v>出向契約・招聘職員経費（共通経費）</v>
          </cell>
        </row>
        <row r="909">
          <cell r="G909" t="str">
            <v>8C4</v>
          </cell>
          <cell r="H909" t="str">
            <v>JGL11</v>
          </cell>
          <cell r="I909" t="str">
            <v>地上設備の無線局免許取得業務</v>
          </cell>
        </row>
        <row r="910">
          <cell r="G910" t="str">
            <v>8C4</v>
          </cell>
          <cell r="H910" t="str">
            <v>JGM11</v>
          </cell>
          <cell r="I910" t="str">
            <v>地上維持管理（平成１６年度）</v>
          </cell>
        </row>
        <row r="911">
          <cell r="G911" t="str">
            <v>8C4</v>
          </cell>
          <cell r="H911" t="str">
            <v>JGM21</v>
          </cell>
          <cell r="I911" t="str">
            <v>地上維持管理（平成１７年度）</v>
          </cell>
        </row>
        <row r="912">
          <cell r="G912" t="str">
            <v>8C4</v>
          </cell>
          <cell r="H912" t="str">
            <v>JGM31</v>
          </cell>
          <cell r="I912" t="str">
            <v>地上維持管理（平成１８年度）</v>
          </cell>
        </row>
        <row r="913">
          <cell r="G913" t="str">
            <v>8C4</v>
          </cell>
          <cell r="H913" t="str">
            <v>JGM41</v>
          </cell>
          <cell r="I913" t="str">
            <v>地上維持管理（平成１９年度）</v>
          </cell>
        </row>
        <row r="914">
          <cell r="G914" t="str">
            <v>8C4</v>
          </cell>
          <cell r="H914" t="str">
            <v>JGM51</v>
          </cell>
          <cell r="I914" t="str">
            <v>地上維持管理（平成２０年度）</v>
          </cell>
        </row>
        <row r="915">
          <cell r="G915" t="str">
            <v>8C4</v>
          </cell>
          <cell r="H915" t="str">
            <v>JGM54</v>
          </cell>
          <cell r="I915" t="str">
            <v>地上維持管理（平成２０年度）（不具合修理費）</v>
          </cell>
        </row>
        <row r="916">
          <cell r="G916" t="str">
            <v>8C4</v>
          </cell>
          <cell r="H916" t="str">
            <v>JKE11</v>
          </cell>
          <cell r="I916" t="str">
            <v>将来光学衛星の概念検討</v>
          </cell>
        </row>
        <row r="917">
          <cell r="G917" t="str">
            <v>8C4</v>
          </cell>
          <cell r="H917" t="str">
            <v>JKE21</v>
          </cell>
          <cell r="I917" t="str">
            <v>将来光学衛星の調査研究</v>
          </cell>
        </row>
        <row r="918">
          <cell r="G918" t="str">
            <v>8C4</v>
          </cell>
          <cell r="H918" t="str">
            <v>JRE11</v>
          </cell>
          <cell r="I918" t="str">
            <v>将来レーダ衛星バスシステム等の調査研究</v>
          </cell>
        </row>
        <row r="919">
          <cell r="G919" t="str">
            <v>8C4</v>
          </cell>
          <cell r="H919" t="str">
            <v>JRE21</v>
          </cell>
          <cell r="I919" t="str">
            <v>将来レーダ衛星の概念検討</v>
          </cell>
        </row>
        <row r="920">
          <cell r="G920" t="str">
            <v>8C4</v>
          </cell>
          <cell r="H920" t="str">
            <v>JSE21</v>
          </cell>
          <cell r="I920" t="str">
            <v>将来情報収集衛星の開発に係る技術調査研究</v>
          </cell>
        </row>
        <row r="921">
          <cell r="G921" t="str">
            <v>8C4</v>
          </cell>
          <cell r="H921" t="str">
            <v>JSE31</v>
          </cell>
          <cell r="I921" t="str">
            <v>将来情報収集衛星システムの構想検討</v>
          </cell>
        </row>
        <row r="922">
          <cell r="G922" t="str">
            <v>8C4</v>
          </cell>
          <cell r="H922" t="str">
            <v>JSM11</v>
          </cell>
          <cell r="I922" t="str">
            <v>衛星維持管理（平成１６年度）</v>
          </cell>
        </row>
        <row r="923">
          <cell r="G923" t="str">
            <v>8C4</v>
          </cell>
          <cell r="H923" t="str">
            <v>JSM21</v>
          </cell>
          <cell r="I923" t="str">
            <v>衛星維持管理（平成１７年度）</v>
          </cell>
        </row>
        <row r="924">
          <cell r="G924" t="str">
            <v>8C4</v>
          </cell>
          <cell r="H924" t="str">
            <v>JSM31</v>
          </cell>
          <cell r="I924" t="str">
            <v>衛星維持管理（平成１８年度）</v>
          </cell>
        </row>
        <row r="925">
          <cell r="G925" t="str">
            <v>8C4</v>
          </cell>
          <cell r="H925" t="str">
            <v>JSM41</v>
          </cell>
          <cell r="I925" t="str">
            <v>衛星維持管理（平成１９年度）</v>
          </cell>
        </row>
        <row r="926">
          <cell r="G926" t="str">
            <v>8C4</v>
          </cell>
          <cell r="H926" t="str">
            <v>JSM51</v>
          </cell>
          <cell r="I926" t="str">
            <v>衛星維持管理（平成２０年度）</v>
          </cell>
        </row>
        <row r="927">
          <cell r="G927" t="str">
            <v>8C4</v>
          </cell>
          <cell r="H927" t="str">
            <v>JXD11</v>
          </cell>
          <cell r="I927" t="str">
            <v>ＡＬＯＳ運用準備</v>
          </cell>
        </row>
        <row r="928">
          <cell r="G928" t="str">
            <v>8C4</v>
          </cell>
          <cell r="H928" t="str">
            <v>JXD21</v>
          </cell>
          <cell r="I928" t="str">
            <v>ＡＬＯＳデータ作成（平成１８年度）</v>
          </cell>
        </row>
        <row r="929">
          <cell r="G929" t="str">
            <v>8C4</v>
          </cell>
          <cell r="H929" t="str">
            <v>JXD31</v>
          </cell>
          <cell r="I929" t="str">
            <v>ＡＬＯＳデータ作成（平成１９年度）</v>
          </cell>
        </row>
        <row r="930">
          <cell r="G930" t="str">
            <v>8C4</v>
          </cell>
          <cell r="H930" t="str">
            <v>JXD41</v>
          </cell>
          <cell r="I930" t="str">
            <v>ＡＬＯＳデータ作成（平成２０年度）</v>
          </cell>
        </row>
        <row r="931">
          <cell r="G931" t="str">
            <v>8C4</v>
          </cell>
          <cell r="H931" t="str">
            <v>JXM11</v>
          </cell>
          <cell r="I931" t="str">
            <v>情報収集衛星システムの維持管理</v>
          </cell>
        </row>
        <row r="932">
          <cell r="G932" t="str">
            <v>8C4</v>
          </cell>
          <cell r="H932" t="str">
            <v>JXXX1</v>
          </cell>
          <cell r="I932" t="str">
            <v>共通経費(一般管理費)（情収分）</v>
          </cell>
        </row>
        <row r="933">
          <cell r="G933" t="str">
            <v>8C4</v>
          </cell>
          <cell r="H933" t="str">
            <v>JXXX2</v>
          </cell>
          <cell r="I933" t="str">
            <v>共通経費(事務所運用)</v>
          </cell>
        </row>
        <row r="934">
          <cell r="G934" t="str">
            <v>8C4</v>
          </cell>
          <cell r="H934" t="str">
            <v>KGM11</v>
          </cell>
          <cell r="I934" t="str">
            <v>地上維持管理（平成１６年度）（輸送）</v>
          </cell>
        </row>
        <row r="935">
          <cell r="G935" t="str">
            <v>8C4</v>
          </cell>
          <cell r="H935" t="str">
            <v>KGM21</v>
          </cell>
          <cell r="I935" t="str">
            <v>地上維持管理（平成１７年度）（輸送）</v>
          </cell>
        </row>
        <row r="936">
          <cell r="G936" t="str">
            <v>8C4</v>
          </cell>
          <cell r="H936" t="str">
            <v>KGM31</v>
          </cell>
          <cell r="I936" t="str">
            <v>地上維持管理（平成１８年度）（輸送）</v>
          </cell>
        </row>
        <row r="937">
          <cell r="G937" t="str">
            <v>8C4</v>
          </cell>
          <cell r="H937" t="str">
            <v>KGM41</v>
          </cell>
          <cell r="I937" t="str">
            <v>地上維持管理（平成１９年度）（輸送）</v>
          </cell>
        </row>
        <row r="938">
          <cell r="G938" t="str">
            <v>8C4</v>
          </cell>
          <cell r="H938" t="str">
            <v>KGM52</v>
          </cell>
          <cell r="I938" t="str">
            <v>地上維持管理（平成２０年度）（ＧＮ局）</v>
          </cell>
        </row>
        <row r="939">
          <cell r="G939" t="str">
            <v>8C4</v>
          </cell>
          <cell r="H939" t="str">
            <v>KGM53</v>
          </cell>
          <cell r="I939" t="str">
            <v>地上維持管理（平成２０年度）（ＤＲ局）</v>
          </cell>
        </row>
        <row r="940">
          <cell r="G940" t="str">
            <v>8C4</v>
          </cell>
          <cell r="H940" t="str">
            <v>KGM54</v>
          </cell>
          <cell r="I940" t="str">
            <v>地上維持管理（平成２０年度）（不具合修理費）（追跡）</v>
          </cell>
        </row>
        <row r="941">
          <cell r="G941" t="str">
            <v>8C4</v>
          </cell>
          <cell r="H941" t="str">
            <v>KXM11</v>
          </cell>
          <cell r="I941" t="str">
            <v>情報収集衛星システムの維持管理（輸送）</v>
          </cell>
        </row>
        <row r="942">
          <cell r="G942" t="str">
            <v>8C4</v>
          </cell>
          <cell r="H942" t="str">
            <v>KXXX4</v>
          </cell>
          <cell r="I942" t="str">
            <v>共通旅費（一般管理費）（輸送分）</v>
          </cell>
        </row>
        <row r="943">
          <cell r="G943" t="str">
            <v>8C4</v>
          </cell>
          <cell r="H943" t="str">
            <v>RKE22</v>
          </cell>
          <cell r="I943" t="str">
            <v>将来光学衛星の調査研究（利用）</v>
          </cell>
        </row>
        <row r="944">
          <cell r="G944" t="str">
            <v>8C4</v>
          </cell>
          <cell r="H944" t="str">
            <v>RSM41</v>
          </cell>
          <cell r="I944" t="str">
            <v>衛星維持管理（平成１９年度）（利用）</v>
          </cell>
        </row>
        <row r="945">
          <cell r="G945" t="str">
            <v>8C4</v>
          </cell>
          <cell r="H945" t="str">
            <v>RSM52</v>
          </cell>
          <cell r="I945" t="str">
            <v>衛星維持管理（平成２０年度）（利用）</v>
          </cell>
        </row>
        <row r="946">
          <cell r="G946" t="str">
            <v>8C4</v>
          </cell>
          <cell r="H946" t="str">
            <v>RXD21</v>
          </cell>
          <cell r="I946" t="str">
            <v>ＡＬＯＳデータ作成（平成１８年度）（利用）</v>
          </cell>
        </row>
        <row r="947">
          <cell r="G947" t="str">
            <v>8C4</v>
          </cell>
          <cell r="H947" t="str">
            <v>RXD31</v>
          </cell>
          <cell r="I947" t="str">
            <v>ＡＬＯＳデータ作成（平成１９年度）（利用）</v>
          </cell>
        </row>
        <row r="948">
          <cell r="G948" t="str">
            <v>8C4</v>
          </cell>
          <cell r="H948" t="str">
            <v>RXD42</v>
          </cell>
          <cell r="I948" t="str">
            <v>ＡＬＯＳデータ作成（平成２０年度）（利用）</v>
          </cell>
        </row>
        <row r="949">
          <cell r="G949" t="str">
            <v>8C4</v>
          </cell>
          <cell r="H949" t="str">
            <v>RXXX5</v>
          </cell>
          <cell r="I949" t="str">
            <v>共通旅費（一般管理費）（利用分）</v>
          </cell>
        </row>
        <row r="950">
          <cell r="G950" t="str">
            <v>8C4</v>
          </cell>
          <cell r="H950" t="str">
            <v>UXM11</v>
          </cell>
          <cell r="I950" t="str">
            <v>情報収集衛星システムの維持管理（科学）</v>
          </cell>
        </row>
        <row r="951">
          <cell r="G951" t="str">
            <v>8C5</v>
          </cell>
          <cell r="H951" t="str">
            <v>GK4D2</v>
          </cell>
          <cell r="I951" t="str">
            <v>光学４号機の開発（研開）</v>
          </cell>
        </row>
        <row r="952">
          <cell r="G952" t="str">
            <v>8C5</v>
          </cell>
          <cell r="H952" t="str">
            <v>GK4R1</v>
          </cell>
          <cell r="I952" t="str">
            <v>光学４号機の研究（研開）</v>
          </cell>
        </row>
        <row r="953">
          <cell r="G953" t="str">
            <v>8C5</v>
          </cell>
          <cell r="H953" t="str">
            <v>GK4R2</v>
          </cell>
          <cell r="I953" t="str">
            <v>光学４号機の研究（要素試作試験）（研開）</v>
          </cell>
        </row>
        <row r="954">
          <cell r="G954" t="str">
            <v>8C5</v>
          </cell>
          <cell r="H954" t="str">
            <v>GK4R3</v>
          </cell>
          <cell r="I954" t="str">
            <v>光学４号機の研究（システム設計）（研開）</v>
          </cell>
        </row>
        <row r="955">
          <cell r="G955" t="str">
            <v>8C5</v>
          </cell>
          <cell r="H955" t="str">
            <v>GK4R6</v>
          </cell>
          <cell r="I955" t="str">
            <v>光学４号機の研究（システム設計及びＥＭ設計・製作・試験（その２））（研開）</v>
          </cell>
        </row>
        <row r="956">
          <cell r="G956" t="str">
            <v>8C5</v>
          </cell>
          <cell r="H956" t="str">
            <v>GR3D2</v>
          </cell>
          <cell r="I956" t="str">
            <v>レーダ３号機の開発（研開）</v>
          </cell>
        </row>
        <row r="957">
          <cell r="G957" t="str">
            <v>8C5</v>
          </cell>
          <cell r="H957" t="str">
            <v>GR3R1</v>
          </cell>
          <cell r="I957" t="str">
            <v>レーダ３号機の研究（研開）</v>
          </cell>
        </row>
        <row r="958">
          <cell r="G958" t="str">
            <v>8C5</v>
          </cell>
          <cell r="H958" t="str">
            <v>GR3R3</v>
          </cell>
          <cell r="I958" t="str">
            <v>レーダ３号機の研究（システム設計）（研開）</v>
          </cell>
        </row>
        <row r="959">
          <cell r="G959" t="str">
            <v>8C5</v>
          </cell>
          <cell r="H959" t="str">
            <v>GR3R6</v>
          </cell>
          <cell r="I959" t="str">
            <v>レーダ３号機の研究（システム設計及びＥＭ設計・製作・試験（その２））（研開）</v>
          </cell>
        </row>
        <row r="960">
          <cell r="G960" t="str">
            <v>8C5</v>
          </cell>
          <cell r="H960" t="str">
            <v>HG4D2</v>
          </cell>
          <cell r="I960" t="str">
            <v>第四期地上システムの開発(本社)</v>
          </cell>
        </row>
        <row r="961">
          <cell r="G961" t="str">
            <v>8C5</v>
          </cell>
          <cell r="H961" t="str">
            <v>HG4DH</v>
          </cell>
          <cell r="I961" t="str">
            <v>人件費（第四期地上システムの開発）</v>
          </cell>
        </row>
        <row r="962">
          <cell r="G962" t="str">
            <v>8C5</v>
          </cell>
          <cell r="H962" t="str">
            <v>HG4DP</v>
          </cell>
          <cell r="I962" t="str">
            <v>出向契約・招聘職員経費（第四期地上）</v>
          </cell>
        </row>
        <row r="963">
          <cell r="G963" t="str">
            <v>8C5</v>
          </cell>
          <cell r="H963" t="str">
            <v>HG4RH</v>
          </cell>
          <cell r="I963" t="str">
            <v>人件費（第四期地上システムの研究）</v>
          </cell>
        </row>
        <row r="964">
          <cell r="G964" t="str">
            <v>8C5</v>
          </cell>
          <cell r="H964" t="str">
            <v>HK4D4</v>
          </cell>
          <cell r="I964" t="str">
            <v>光学４号機の開発（本社）</v>
          </cell>
        </row>
        <row r="965">
          <cell r="G965" t="str">
            <v>8C5</v>
          </cell>
          <cell r="H965" t="str">
            <v>HK4DH</v>
          </cell>
          <cell r="I965" t="str">
            <v>人件費（光学４号機の開発）</v>
          </cell>
        </row>
        <row r="966">
          <cell r="G966" t="str">
            <v>8C5</v>
          </cell>
          <cell r="H966" t="str">
            <v>HK4DP</v>
          </cell>
          <cell r="I966" t="str">
            <v>出向契約・招聘職員経費（光学４開発）</v>
          </cell>
        </row>
        <row r="967">
          <cell r="G967" t="str">
            <v>8C5</v>
          </cell>
          <cell r="H967" t="str">
            <v>HK4R1</v>
          </cell>
          <cell r="I967" t="str">
            <v>光学４号機の研究（本社）　</v>
          </cell>
        </row>
        <row r="968">
          <cell r="G968" t="str">
            <v>8C5</v>
          </cell>
          <cell r="H968" t="str">
            <v>HK4R2</v>
          </cell>
          <cell r="I968" t="str">
            <v>光学４号機の研究（要素試作試験）（本社）　</v>
          </cell>
        </row>
        <row r="969">
          <cell r="G969" t="str">
            <v>8C5</v>
          </cell>
          <cell r="H969" t="str">
            <v>HK4R3</v>
          </cell>
          <cell r="I969" t="str">
            <v>光学４号機の研究（システム設計）（本社）</v>
          </cell>
        </row>
        <row r="970">
          <cell r="G970" t="str">
            <v>8C5</v>
          </cell>
          <cell r="H970" t="str">
            <v>HK4R8</v>
          </cell>
          <cell r="I970" t="str">
            <v>光学４号機の研究（システム設計及びＥＭ設計・製作・試験（その２））（本社）</v>
          </cell>
        </row>
        <row r="971">
          <cell r="G971" t="str">
            <v>8C5</v>
          </cell>
          <cell r="H971" t="str">
            <v>HK4RH</v>
          </cell>
          <cell r="I971" t="str">
            <v>人件費（光学４号機の研究）</v>
          </cell>
        </row>
        <row r="972">
          <cell r="G972" t="str">
            <v>8C5</v>
          </cell>
          <cell r="H972" t="str">
            <v>HK4RP</v>
          </cell>
          <cell r="I972" t="str">
            <v>出向契約・招聘職員経費（光学４研究）</v>
          </cell>
        </row>
        <row r="973">
          <cell r="G973" t="str">
            <v>8C5</v>
          </cell>
          <cell r="H973" t="str">
            <v>HR3D4</v>
          </cell>
          <cell r="I973" t="str">
            <v>レーダ３号機の開発（本社）</v>
          </cell>
        </row>
        <row r="974">
          <cell r="G974" t="str">
            <v>8C5</v>
          </cell>
          <cell r="H974" t="str">
            <v>HR3DH</v>
          </cell>
          <cell r="I974" t="str">
            <v>人件費（レーダ３号機の開発）</v>
          </cell>
        </row>
        <row r="975">
          <cell r="G975" t="str">
            <v>8C5</v>
          </cell>
          <cell r="H975" t="str">
            <v>HR3DP</v>
          </cell>
          <cell r="I975" t="str">
            <v>出向契約・招聘職員経費（レーダ３開発）</v>
          </cell>
        </row>
        <row r="976">
          <cell r="G976" t="str">
            <v>8C5</v>
          </cell>
          <cell r="H976" t="str">
            <v>HR3R1</v>
          </cell>
          <cell r="I976" t="str">
            <v>レーダ３号機の研究（本社）　</v>
          </cell>
        </row>
        <row r="977">
          <cell r="G977" t="str">
            <v>8C5</v>
          </cell>
          <cell r="H977" t="str">
            <v>HR3R4</v>
          </cell>
          <cell r="I977" t="str">
            <v>レーダ３号機の研究（システム設計及びＥＭ設計・製作・試験）（本社）　</v>
          </cell>
        </row>
        <row r="978">
          <cell r="G978" t="str">
            <v>8C5</v>
          </cell>
          <cell r="H978" t="str">
            <v>HR3R8</v>
          </cell>
          <cell r="I978" t="str">
            <v>レーダ３号機の研究（システム設計及びＥＭ設計・製作・試験（その２））（本社）</v>
          </cell>
        </row>
        <row r="979">
          <cell r="G979" t="str">
            <v>8C5</v>
          </cell>
          <cell r="H979" t="str">
            <v>HR3RH</v>
          </cell>
          <cell r="I979" t="str">
            <v>人件費（レーダ３号機の研究）</v>
          </cell>
        </row>
        <row r="980">
          <cell r="G980" t="str">
            <v>8C5</v>
          </cell>
          <cell r="H980" t="str">
            <v>HR3RP</v>
          </cell>
          <cell r="I980" t="str">
            <v>出向契約・招聘職員経費（レーダ３研究）</v>
          </cell>
        </row>
        <row r="981">
          <cell r="G981" t="str">
            <v>8C5</v>
          </cell>
          <cell r="H981" t="str">
            <v>HR4DH</v>
          </cell>
          <cell r="I981" t="str">
            <v>人件費（レーダ４号機の開発）</v>
          </cell>
        </row>
        <row r="982">
          <cell r="G982" t="str">
            <v>8C5</v>
          </cell>
          <cell r="H982" t="str">
            <v>JG4D1</v>
          </cell>
          <cell r="I982" t="str">
            <v>第四期地上システムの開発</v>
          </cell>
        </row>
        <row r="983">
          <cell r="G983" t="str">
            <v>8C5</v>
          </cell>
          <cell r="H983" t="str">
            <v>JG4R1</v>
          </cell>
          <cell r="I983" t="str">
            <v>第四期地上システムの研究</v>
          </cell>
        </row>
        <row r="984">
          <cell r="G984" t="str">
            <v>8C5</v>
          </cell>
          <cell r="H984" t="str">
            <v>JK4D1</v>
          </cell>
          <cell r="I984" t="str">
            <v>光学４号機の開発</v>
          </cell>
        </row>
        <row r="985">
          <cell r="G985" t="str">
            <v>8C5</v>
          </cell>
          <cell r="H985" t="str">
            <v>JK4R1</v>
          </cell>
          <cell r="I985" t="str">
            <v>光学４号機の研究</v>
          </cell>
        </row>
        <row r="986">
          <cell r="G986" t="str">
            <v>8C5</v>
          </cell>
          <cell r="H986" t="str">
            <v>JK4R2</v>
          </cell>
          <cell r="I986" t="str">
            <v>光学４号機の研究（要素試作試験）</v>
          </cell>
        </row>
        <row r="987">
          <cell r="G987" t="str">
            <v>8C5</v>
          </cell>
          <cell r="H987" t="str">
            <v>JK4R3</v>
          </cell>
          <cell r="I987" t="str">
            <v>光学４号機の研究（システム設計）</v>
          </cell>
        </row>
        <row r="988">
          <cell r="G988" t="str">
            <v>8C5</v>
          </cell>
          <cell r="H988" t="str">
            <v>JK4R4</v>
          </cell>
          <cell r="I988" t="str">
            <v>光学４号機の研究（システム設計及びＥＭ設計・製作・試験）</v>
          </cell>
        </row>
        <row r="989">
          <cell r="G989" t="str">
            <v>8C5</v>
          </cell>
          <cell r="H989" t="str">
            <v>JK4R5</v>
          </cell>
          <cell r="I989" t="str">
            <v>光学４号機の研究（システム設計及びＥＭ設計・製作・試験（その２））</v>
          </cell>
        </row>
        <row r="990">
          <cell r="G990" t="str">
            <v>8C5</v>
          </cell>
          <cell r="H990" t="str">
            <v>JK4RC</v>
          </cell>
          <cell r="I990" t="str">
            <v>光学４号機の研究（初期検討解析）</v>
          </cell>
        </row>
        <row r="991">
          <cell r="G991" t="str">
            <v>8C5</v>
          </cell>
          <cell r="H991" t="str">
            <v>JK4RD</v>
          </cell>
          <cell r="I991" t="str">
            <v>光学４号機の研究（初期検討解析（その２））</v>
          </cell>
        </row>
        <row r="992">
          <cell r="G992" t="str">
            <v>8C5</v>
          </cell>
          <cell r="H992" t="str">
            <v>JR3D1</v>
          </cell>
          <cell r="I992" t="str">
            <v>レーダ３号機の開発</v>
          </cell>
        </row>
        <row r="993">
          <cell r="G993" t="str">
            <v>8C5</v>
          </cell>
          <cell r="H993" t="str">
            <v>JR3D8</v>
          </cell>
          <cell r="I993" t="str">
            <v>レーダ３号機の開発（その１）</v>
          </cell>
        </row>
        <row r="994">
          <cell r="G994" t="str">
            <v>8C5</v>
          </cell>
          <cell r="H994" t="str">
            <v>JR3D9</v>
          </cell>
          <cell r="I994" t="str">
            <v>レーダ３号機の開発（その２）</v>
          </cell>
        </row>
        <row r="995">
          <cell r="G995" t="str">
            <v>8C5</v>
          </cell>
          <cell r="H995" t="str">
            <v>JR3R1</v>
          </cell>
          <cell r="I995" t="str">
            <v>レーダ３号機の研究</v>
          </cell>
        </row>
        <row r="996">
          <cell r="G996" t="str">
            <v>8C5</v>
          </cell>
          <cell r="H996" t="str">
            <v>JR3R2</v>
          </cell>
          <cell r="I996" t="str">
            <v>レーダ３号機の研究（要素試作試験）</v>
          </cell>
        </row>
        <row r="997">
          <cell r="G997" t="str">
            <v>8C5</v>
          </cell>
          <cell r="H997" t="str">
            <v>JR3R3</v>
          </cell>
          <cell r="I997" t="str">
            <v>レーダ３号機の研究（システム設計）</v>
          </cell>
        </row>
        <row r="998">
          <cell r="G998" t="str">
            <v>8C5</v>
          </cell>
          <cell r="H998" t="str">
            <v>JR3R4</v>
          </cell>
          <cell r="I998" t="str">
            <v>レーダ３号機の研究（システム設計及びＥＭ設計・製作・試験）</v>
          </cell>
        </row>
        <row r="999">
          <cell r="G999" t="str">
            <v>8C5</v>
          </cell>
          <cell r="H999" t="str">
            <v>JR3R5</v>
          </cell>
          <cell r="I999" t="str">
            <v>レーダ３号機の研究（システム設計及びＥＭ設計・製作・試験（その２））</v>
          </cell>
        </row>
        <row r="1000">
          <cell r="G1000" t="str">
            <v>8C5</v>
          </cell>
          <cell r="H1000" t="str">
            <v>JR3RC</v>
          </cell>
          <cell r="I1000" t="str">
            <v>レーダ３号機の研究（初期検討解析及びＭＴＩ試験システムの基本設計）</v>
          </cell>
        </row>
        <row r="1001">
          <cell r="G1001" t="str">
            <v>8C5</v>
          </cell>
          <cell r="H1001" t="str">
            <v>JR3RD</v>
          </cell>
          <cell r="I1001" t="str">
            <v>レーダ３号機の研究（初期検討解析（その２））</v>
          </cell>
        </row>
        <row r="1002">
          <cell r="G1002" t="str">
            <v>8C5</v>
          </cell>
          <cell r="H1002" t="str">
            <v>JR4D1</v>
          </cell>
          <cell r="I1002" t="str">
            <v>レーダ４号機の開発(バス系衛星実機モデル製作試験）</v>
          </cell>
        </row>
        <row r="1003">
          <cell r="G1003" t="str">
            <v>8C5</v>
          </cell>
          <cell r="H1003" t="str">
            <v>JR4D2</v>
          </cell>
          <cell r="I1003" t="str">
            <v>レーダ４号機の開発(ミッション系衛星実機モデル製作試験及びミッション系維持設計）</v>
          </cell>
        </row>
        <row r="1004">
          <cell r="G1004" t="str">
            <v>8C5</v>
          </cell>
          <cell r="H1004" t="str">
            <v>JR4D3</v>
          </cell>
          <cell r="I1004" t="str">
            <v>レーダ４号機の開発(初期検討解析、事前インターフェース調整及びバス系システム設計）</v>
          </cell>
        </row>
        <row r="1005">
          <cell r="G1005" t="str">
            <v>8C5</v>
          </cell>
          <cell r="H1005" t="str">
            <v>JR4D4</v>
          </cell>
          <cell r="I1005" t="str">
            <v>レーダ４号機の開発(ミッション系製造プロセス評価）</v>
          </cell>
        </row>
        <row r="1006">
          <cell r="G1006" t="str">
            <v>8C5</v>
          </cell>
          <cell r="H1006" t="str">
            <v>KG4D3</v>
          </cell>
          <cell r="I1006" t="str">
            <v>第四期地上システムの開発(統合追跡NW）</v>
          </cell>
        </row>
        <row r="1007">
          <cell r="G1007" t="str">
            <v>8C5</v>
          </cell>
          <cell r="H1007" t="str">
            <v>KK4D5</v>
          </cell>
          <cell r="I1007" t="str">
            <v>光学４号機の開発（追跡）</v>
          </cell>
        </row>
        <row r="1008">
          <cell r="G1008" t="str">
            <v>8C5</v>
          </cell>
          <cell r="H1008" t="str">
            <v>KK4D6</v>
          </cell>
          <cell r="I1008" t="str">
            <v>光学４号機の開発（輸送）</v>
          </cell>
        </row>
        <row r="1009">
          <cell r="G1009" t="str">
            <v>8C5</v>
          </cell>
          <cell r="H1009" t="str">
            <v>KK4R1</v>
          </cell>
          <cell r="I1009" t="str">
            <v>光学４号機の研究（輸送）</v>
          </cell>
        </row>
        <row r="1010">
          <cell r="G1010" t="str">
            <v>8C5</v>
          </cell>
          <cell r="H1010" t="str">
            <v>KK4R3</v>
          </cell>
          <cell r="I1010" t="str">
            <v>光学４号機の研究（システム設計）（輸送）</v>
          </cell>
        </row>
        <row r="1011">
          <cell r="G1011" t="str">
            <v>8C5</v>
          </cell>
          <cell r="H1011" t="str">
            <v>KK4R9</v>
          </cell>
          <cell r="I1011" t="str">
            <v>光学４号機の研究（システム設計及びＥＭ設計・製作・試験（その２））（追跡）</v>
          </cell>
        </row>
        <row r="1012">
          <cell r="G1012" t="str">
            <v>8C5</v>
          </cell>
          <cell r="H1012" t="str">
            <v>KK4RA</v>
          </cell>
          <cell r="I1012" t="str">
            <v>光学４号機の研究（システム設計及びＥＭ設計・製作・試験（その２））（輸送）</v>
          </cell>
        </row>
        <row r="1013">
          <cell r="G1013" t="str">
            <v>8C5</v>
          </cell>
          <cell r="H1013" t="str">
            <v>KK4RC</v>
          </cell>
          <cell r="I1013" t="str">
            <v>光学４号機の研究（初期検討解析）（輸送）</v>
          </cell>
        </row>
        <row r="1014">
          <cell r="G1014" t="str">
            <v>8C5</v>
          </cell>
          <cell r="H1014" t="str">
            <v>KR3D5</v>
          </cell>
          <cell r="I1014" t="str">
            <v>レーダ３号機の開発（追跡）</v>
          </cell>
        </row>
        <row r="1015">
          <cell r="G1015" t="str">
            <v>8C5</v>
          </cell>
          <cell r="H1015" t="str">
            <v>KR3D6</v>
          </cell>
          <cell r="I1015" t="str">
            <v>レーダ３号機の開発（輸送）</v>
          </cell>
        </row>
        <row r="1016">
          <cell r="G1016" t="str">
            <v>8C5</v>
          </cell>
          <cell r="H1016" t="str">
            <v>KR3R9</v>
          </cell>
          <cell r="I1016" t="str">
            <v>レーダ３号機の研究（システム設計及びＥＭ設計・製作・試験（その２））（追跡）</v>
          </cell>
        </row>
        <row r="1017">
          <cell r="G1017" t="str">
            <v>8C5</v>
          </cell>
          <cell r="H1017" t="str">
            <v>KR3RA</v>
          </cell>
          <cell r="I1017" t="str">
            <v>レーダ３号機の研究（システム設計及びＥＭ設計・製作・試験（その２））（輸送）</v>
          </cell>
        </row>
        <row r="1018">
          <cell r="G1018" t="str">
            <v>8C5</v>
          </cell>
          <cell r="H1018" t="str">
            <v>KR3RC</v>
          </cell>
          <cell r="I1018" t="str">
            <v>情報収集衛星レーダ３号機の研究（初期検討解析及びＭＴＩ試験システムの基本設計）（輸送）</v>
          </cell>
        </row>
        <row r="1019">
          <cell r="G1019" t="str">
            <v>8C5</v>
          </cell>
          <cell r="H1019" t="str">
            <v>RG4D4</v>
          </cell>
          <cell r="I1019" t="str">
            <v>第四期地上システムの開発(利用)</v>
          </cell>
        </row>
        <row r="1020">
          <cell r="G1020" t="str">
            <v>8C5</v>
          </cell>
          <cell r="H1020" t="str">
            <v>RK4D3</v>
          </cell>
          <cell r="I1020" t="str">
            <v>光学４号機の開発（利用）</v>
          </cell>
        </row>
        <row r="1021">
          <cell r="G1021" t="str">
            <v>8C5</v>
          </cell>
          <cell r="H1021" t="str">
            <v>RK4R1</v>
          </cell>
          <cell r="I1021" t="str">
            <v>光学４号機の研究（利用）</v>
          </cell>
        </row>
        <row r="1022">
          <cell r="G1022" t="str">
            <v>8C5</v>
          </cell>
          <cell r="H1022" t="str">
            <v>RK4R2</v>
          </cell>
          <cell r="I1022" t="str">
            <v>光学４号機の研究（要素試作試験）（利用）</v>
          </cell>
        </row>
        <row r="1023">
          <cell r="G1023" t="str">
            <v>8C5</v>
          </cell>
          <cell r="H1023" t="str">
            <v>RK4R3</v>
          </cell>
          <cell r="I1023" t="str">
            <v>光学４号機の研究（システム設計）（利用）</v>
          </cell>
        </row>
        <row r="1024">
          <cell r="G1024" t="str">
            <v>8C5</v>
          </cell>
          <cell r="H1024" t="str">
            <v>RK4R7</v>
          </cell>
          <cell r="I1024" t="str">
            <v>光学４号機の研究（システム設計及びＥＭ設計・製作・試験（その２））（利用）</v>
          </cell>
        </row>
        <row r="1025">
          <cell r="G1025" t="str">
            <v>8C5</v>
          </cell>
          <cell r="H1025" t="str">
            <v>RR3D3</v>
          </cell>
          <cell r="I1025" t="str">
            <v>レーダ３号機の開発（利用）</v>
          </cell>
        </row>
        <row r="1026">
          <cell r="G1026" t="str">
            <v>8C5</v>
          </cell>
          <cell r="H1026" t="str">
            <v>RR3R7</v>
          </cell>
          <cell r="I1026" t="str">
            <v>レーダ３号機の研究（システム設計及びＥＭ設計・製作・試験（その２））（利用）</v>
          </cell>
        </row>
        <row r="1027">
          <cell r="G1027" t="str">
            <v>8C5</v>
          </cell>
          <cell r="H1027" t="str">
            <v>YK4D7</v>
          </cell>
          <cell r="I1027" t="str">
            <v>光学４号機の開発（有人）</v>
          </cell>
        </row>
        <row r="1028">
          <cell r="G1028" t="str">
            <v>8C5</v>
          </cell>
          <cell r="H1028" t="str">
            <v>YK4RB</v>
          </cell>
          <cell r="I1028" t="str">
            <v>光学４号機の研究（システム設計及びＥＭ設計・製作・試験（その２））（有人）</v>
          </cell>
        </row>
        <row r="1029">
          <cell r="G1029" t="str">
            <v>8C5</v>
          </cell>
          <cell r="H1029" t="str">
            <v>YR3D7</v>
          </cell>
          <cell r="I1029" t="str">
            <v>レーダ３号機の開発（有人）</v>
          </cell>
        </row>
        <row r="1030">
          <cell r="G1030" t="str">
            <v>8C5</v>
          </cell>
          <cell r="H1030" t="str">
            <v>YR3RB</v>
          </cell>
          <cell r="I1030" t="str">
            <v>レーダ３号機の研究（システム設計及びＥＭ設計・製作・試験（その２））（有人）</v>
          </cell>
        </row>
        <row r="1031">
          <cell r="G1031" t="str">
            <v>8C6</v>
          </cell>
          <cell r="H1031" t="str">
            <v>GK5R1</v>
          </cell>
          <cell r="I1031" t="str">
            <v>光学５号機の研究（研開）</v>
          </cell>
        </row>
        <row r="1032">
          <cell r="G1032" t="str">
            <v>8C6</v>
          </cell>
          <cell r="H1032" t="str">
            <v>HK5RH</v>
          </cell>
          <cell r="I1032" t="str">
            <v>人件費（光学５号機の研究）</v>
          </cell>
        </row>
        <row r="1033">
          <cell r="G1033" t="str">
            <v>8C6</v>
          </cell>
          <cell r="H1033" t="str">
            <v>HK5RP</v>
          </cell>
          <cell r="I1033" t="str">
            <v>出向契約・招聘職員経費（光学５研究）</v>
          </cell>
        </row>
        <row r="1034">
          <cell r="G1034" t="str">
            <v>8C6</v>
          </cell>
          <cell r="H1034" t="str">
            <v>JK5R1</v>
          </cell>
          <cell r="I1034" t="str">
            <v>光学５号機の研究</v>
          </cell>
        </row>
        <row r="1035">
          <cell r="G1035" t="str">
            <v>8C6</v>
          </cell>
          <cell r="H1035" t="str">
            <v>RK5R1</v>
          </cell>
          <cell r="I1035" t="str">
            <v>光学５号機の研究（利用）</v>
          </cell>
        </row>
        <row r="1036">
          <cell r="G1036" t="str">
            <v>8C6</v>
          </cell>
          <cell r="H1036" t="str">
            <v>HK5R1</v>
          </cell>
          <cell r="I1036" t="str">
            <v>光学５号機の研究（本社）</v>
          </cell>
        </row>
        <row r="1037">
          <cell r="G1037" t="str">
            <v>8C7</v>
          </cell>
          <cell r="H1037" t="str">
            <v>GKE23</v>
          </cell>
          <cell r="I1037" t="str">
            <v>将来光学衛星の調査研究（研究開発本部）</v>
          </cell>
        </row>
        <row r="1038">
          <cell r="G1038" t="str">
            <v>8C7</v>
          </cell>
          <cell r="H1038" t="str">
            <v>HKE2H</v>
          </cell>
          <cell r="I1038" t="str">
            <v>人件費（将来光学衛星の調査研究）</v>
          </cell>
        </row>
        <row r="1039">
          <cell r="G1039" t="str">
            <v>8C7</v>
          </cell>
          <cell r="H1039" t="str">
            <v>JKE21</v>
          </cell>
          <cell r="I1039" t="str">
            <v>将来光学衛星の調査研究</v>
          </cell>
        </row>
        <row r="1040">
          <cell r="G1040" t="str">
            <v>8C7</v>
          </cell>
          <cell r="H1040" t="str">
            <v>RKE22</v>
          </cell>
          <cell r="I1040" t="str">
            <v>将来光学衛星の調査研究（利用）</v>
          </cell>
        </row>
        <row r="1041">
          <cell r="G1041" t="str">
            <v>9P1</v>
          </cell>
          <cell r="H1041" t="str">
            <v>UUU11</v>
          </cell>
          <cell r="I1041" t="str">
            <v>大学院教育</v>
          </cell>
        </row>
        <row r="1042">
          <cell r="G1042" t="str">
            <v>9P1</v>
          </cell>
          <cell r="H1042" t="str">
            <v>UUU12</v>
          </cell>
          <cell r="I1042" t="str">
            <v>図書室運営</v>
          </cell>
        </row>
        <row r="1043">
          <cell r="G1043" t="str">
            <v>9P2</v>
          </cell>
          <cell r="H1043" t="str">
            <v>GUU24</v>
          </cell>
          <cell r="I1043" t="str">
            <v>人材の育成（研究開発本部）</v>
          </cell>
        </row>
        <row r="1044">
          <cell r="G1044" t="str">
            <v>9P2</v>
          </cell>
          <cell r="H1044" t="str">
            <v>HUU21</v>
          </cell>
          <cell r="I1044" t="str">
            <v>人材の育成</v>
          </cell>
        </row>
        <row r="1045">
          <cell r="G1045" t="str">
            <v>9P2</v>
          </cell>
          <cell r="H1045" t="str">
            <v>KUU22</v>
          </cell>
          <cell r="I1045" t="str">
            <v>人材の育成（宇宙輸送ミッション本部）　</v>
          </cell>
        </row>
        <row r="1046">
          <cell r="G1046" t="str">
            <v>9P2</v>
          </cell>
          <cell r="H1046" t="str">
            <v>RUU23</v>
          </cell>
          <cell r="I1046" t="str">
            <v>人材の育成（宇宙利用ミッション本部）</v>
          </cell>
        </row>
        <row r="1047">
          <cell r="G1047" t="str">
            <v>9P2</v>
          </cell>
          <cell r="H1047" t="str">
            <v>UUU25</v>
          </cell>
          <cell r="I1047" t="str">
            <v>人材の育成（宇宙科学研究本部）</v>
          </cell>
        </row>
        <row r="1048">
          <cell r="G1048" t="str">
            <v>9P3</v>
          </cell>
          <cell r="H1048" t="str">
            <v>GUU35</v>
          </cell>
          <cell r="I1048" t="str">
            <v>教育支援活動（研究開発本部）</v>
          </cell>
        </row>
        <row r="1049">
          <cell r="G1049" t="str">
            <v>9P3</v>
          </cell>
          <cell r="H1049" t="str">
            <v>HUU31</v>
          </cell>
          <cell r="I1049" t="str">
            <v>公開ホームページ維持・運用業務（本社広報）</v>
          </cell>
        </row>
        <row r="1050">
          <cell r="G1050" t="str">
            <v>9P3</v>
          </cell>
          <cell r="H1050" t="str">
            <v>HUU33</v>
          </cell>
          <cell r="I1050" t="str">
            <v>教育支援活動（本社広報）</v>
          </cell>
        </row>
        <row r="1051">
          <cell r="G1051" t="str">
            <v>9P3</v>
          </cell>
          <cell r="H1051" t="str">
            <v>KUU32</v>
          </cell>
          <cell r="I1051" t="str">
            <v>公開ホームページ維持・運用業務（宇宙輸送ミッション本部）</v>
          </cell>
        </row>
        <row r="1052">
          <cell r="G1052" t="str">
            <v>9P3</v>
          </cell>
          <cell r="H1052" t="str">
            <v>KUU37</v>
          </cell>
          <cell r="I1052" t="str">
            <v>教育支援活動（基幹システム本部）</v>
          </cell>
        </row>
        <row r="1053">
          <cell r="G1053" t="str">
            <v>9P3</v>
          </cell>
          <cell r="H1053" t="str">
            <v>RUU36</v>
          </cell>
          <cell r="I1053" t="str">
            <v>学校教育での地球観測衛星データ利用普及</v>
          </cell>
        </row>
        <row r="1054">
          <cell r="G1054" t="str">
            <v>9P3</v>
          </cell>
          <cell r="H1054" t="str">
            <v>UUU34</v>
          </cell>
          <cell r="I1054" t="str">
            <v>教育支援活動（宇宙科学研究本部）</v>
          </cell>
        </row>
        <row r="1055">
          <cell r="G1055" t="str">
            <v>9P3</v>
          </cell>
          <cell r="H1055" t="str">
            <v>YUU38</v>
          </cell>
          <cell r="I1055" t="str">
            <v>教育支援活動（有人宇宙環境利用ミッション本部）</v>
          </cell>
        </row>
        <row r="1056">
          <cell r="G1056" t="str">
            <v>9P4</v>
          </cell>
          <cell r="H1056" t="str">
            <v>AUU4C</v>
          </cell>
          <cell r="I1056" t="str">
            <v>産学官連携・協力（航空プログラムグループ）</v>
          </cell>
        </row>
        <row r="1057">
          <cell r="G1057" t="str">
            <v>9P4</v>
          </cell>
          <cell r="H1057" t="str">
            <v>GUU43</v>
          </cell>
          <cell r="I1057" t="str">
            <v>産学官連携・協力（研究開発本部）</v>
          </cell>
        </row>
        <row r="1058">
          <cell r="G1058" t="str">
            <v>9P4</v>
          </cell>
          <cell r="H1058" t="str">
            <v>GUU48</v>
          </cell>
          <cell r="I1058" t="str">
            <v>成果活用促進制度（研究開発本部）</v>
          </cell>
        </row>
        <row r="1059">
          <cell r="G1059" t="str">
            <v>9P4</v>
          </cell>
          <cell r="H1059" t="str">
            <v>GUU4B</v>
          </cell>
          <cell r="I1059" t="str">
            <v>技術移転促進研究制度（研究開発本部）</v>
          </cell>
        </row>
        <row r="1060">
          <cell r="G1060" t="str">
            <v>9P4</v>
          </cell>
          <cell r="H1060" t="str">
            <v>GUU4E</v>
          </cell>
          <cell r="I1060" t="str">
            <v>宇宙実証機会の提供（研究開発本部）</v>
          </cell>
        </row>
        <row r="1061">
          <cell r="G1061" t="str">
            <v>9P4</v>
          </cell>
          <cell r="H1061" t="str">
            <v>HUU45</v>
          </cell>
          <cell r="I1061" t="str">
            <v>利用先導型事業創出のための環境整備</v>
          </cell>
        </row>
        <row r="1062">
          <cell r="G1062" t="str">
            <v>9P4</v>
          </cell>
          <cell r="H1062" t="str">
            <v>HUU46</v>
          </cell>
          <cell r="I1062" t="str">
            <v>知的財産等活用促進のための環境整備</v>
          </cell>
        </row>
        <row r="1063">
          <cell r="G1063" t="str">
            <v>9P4</v>
          </cell>
          <cell r="H1063" t="str">
            <v>HUU47</v>
          </cell>
          <cell r="I1063" t="str">
            <v>競争力強化のための環境整備</v>
          </cell>
        </row>
        <row r="1064">
          <cell r="G1064" t="str">
            <v>9P4</v>
          </cell>
          <cell r="H1064" t="str">
            <v>KUU41</v>
          </cell>
          <cell r="I1064" t="str">
            <v>産学官連携・協力（宇宙輸送ミッション本部）　</v>
          </cell>
        </row>
        <row r="1065">
          <cell r="G1065" t="str">
            <v>9P4</v>
          </cell>
          <cell r="H1065" t="str">
            <v>KUU4D</v>
          </cell>
          <cell r="I1065" t="str">
            <v>宇宙実証機会の提供（宇宙輸送ミッション本部）</v>
          </cell>
        </row>
        <row r="1066">
          <cell r="G1066" t="str">
            <v>9P4</v>
          </cell>
          <cell r="H1066" t="str">
            <v>RUU42</v>
          </cell>
          <cell r="I1066" t="str">
            <v>産学官連携・協力（宇宙利用ミッション本部）</v>
          </cell>
        </row>
        <row r="1067">
          <cell r="G1067" t="str">
            <v>9P4</v>
          </cell>
          <cell r="H1067" t="str">
            <v>UUU44</v>
          </cell>
          <cell r="I1067" t="str">
            <v>産学官連携・協力（宇宙科学研究本部）</v>
          </cell>
        </row>
        <row r="1068">
          <cell r="G1068" t="str">
            <v>9P4</v>
          </cell>
          <cell r="H1068" t="str">
            <v>UUU49</v>
          </cell>
          <cell r="I1068" t="str">
            <v>成果活用促進制度（宇宙科学研究本部）</v>
          </cell>
        </row>
        <row r="1069">
          <cell r="G1069" t="str">
            <v>9P4</v>
          </cell>
          <cell r="H1069" t="str">
            <v>YUU4A</v>
          </cell>
          <cell r="I1069" t="str">
            <v>産学官連携・協力（有プロ）　</v>
          </cell>
        </row>
        <row r="1070">
          <cell r="G1070" t="str">
            <v>9P5</v>
          </cell>
          <cell r="H1070" t="str">
            <v>UUU51</v>
          </cell>
          <cell r="I1070" t="str">
            <v>大学との連携・協力</v>
          </cell>
        </row>
        <row r="1071">
          <cell r="G1071" t="str">
            <v>9P6</v>
          </cell>
          <cell r="H1071" t="str">
            <v>HUU61</v>
          </cell>
          <cell r="I1071" t="str">
            <v>世界の宇宙航空分野の動向調査</v>
          </cell>
        </row>
        <row r="1072">
          <cell r="G1072" t="str">
            <v>9P6</v>
          </cell>
          <cell r="H1072" t="str">
            <v>HUU62</v>
          </cell>
          <cell r="I1072" t="str">
            <v>国際協力業務</v>
          </cell>
        </row>
        <row r="1073">
          <cell r="G1073" t="str">
            <v>9P6</v>
          </cell>
          <cell r="H1073" t="str">
            <v>HUU63</v>
          </cell>
          <cell r="I1073" t="str">
            <v>国際人材交流業務</v>
          </cell>
        </row>
        <row r="1074">
          <cell r="G1074" t="str">
            <v>9P6</v>
          </cell>
          <cell r="H1074" t="str">
            <v>HUU64</v>
          </cell>
          <cell r="I1074" t="str">
            <v>国際協定業務</v>
          </cell>
        </row>
        <row r="1075">
          <cell r="G1075" t="str">
            <v>9P7</v>
          </cell>
          <cell r="H1075" t="str">
            <v>GUU72</v>
          </cell>
          <cell r="I1075" t="str">
            <v>アジア協力の推進（研究開発本部）</v>
          </cell>
        </row>
        <row r="1076">
          <cell r="G1076" t="str">
            <v>9P7</v>
          </cell>
          <cell r="H1076" t="str">
            <v>RUU71</v>
          </cell>
          <cell r="I1076" t="str">
            <v>アジア協力の推進</v>
          </cell>
        </row>
        <row r="1077">
          <cell r="G1077" t="str">
            <v>9P8</v>
          </cell>
          <cell r="H1077" t="str">
            <v>GUU84</v>
          </cell>
          <cell r="I1077" t="str">
            <v>広報活動（研究開発本部）</v>
          </cell>
        </row>
        <row r="1078">
          <cell r="G1078" t="str">
            <v>9P8</v>
          </cell>
          <cell r="H1078" t="str">
            <v>GUU89</v>
          </cell>
          <cell r="I1078" t="str">
            <v>普及活動の推進（研究開発本部）</v>
          </cell>
        </row>
        <row r="1079">
          <cell r="G1079" t="str">
            <v>9P8</v>
          </cell>
          <cell r="H1079" t="str">
            <v>HUU81</v>
          </cell>
          <cell r="I1079" t="str">
            <v>広報活動（本社広報）</v>
          </cell>
        </row>
        <row r="1080">
          <cell r="G1080" t="str">
            <v>9P8</v>
          </cell>
          <cell r="H1080" t="str">
            <v>HUU86</v>
          </cell>
          <cell r="I1080" t="str">
            <v>普及活動の推進（本社広報）</v>
          </cell>
        </row>
        <row r="1081">
          <cell r="G1081" t="str">
            <v>9P8</v>
          </cell>
          <cell r="H1081" t="str">
            <v>HUU8B</v>
          </cell>
          <cell r="I1081" t="str">
            <v>公開ＨＰ維持運用（本社広報）</v>
          </cell>
        </row>
        <row r="1082">
          <cell r="G1082" t="str">
            <v>9P8</v>
          </cell>
          <cell r="H1082" t="str">
            <v>KUU82</v>
          </cell>
          <cell r="I1082" t="str">
            <v>広報活動（宇宙輸送ミッション本部）</v>
          </cell>
        </row>
        <row r="1083">
          <cell r="G1083" t="str">
            <v>9P8</v>
          </cell>
          <cell r="H1083" t="str">
            <v>KUU87</v>
          </cell>
          <cell r="I1083" t="str">
            <v>普及活動の推進（宇宙輸送ミッション本部）</v>
          </cell>
        </row>
        <row r="1084">
          <cell r="G1084" t="str">
            <v>9P8</v>
          </cell>
          <cell r="H1084" t="str">
            <v>KUU8C</v>
          </cell>
          <cell r="I1084" t="str">
            <v>公開ＨＰ維持運用（基幹システム）</v>
          </cell>
        </row>
        <row r="1085">
          <cell r="G1085" t="str">
            <v>9P8</v>
          </cell>
          <cell r="H1085" t="str">
            <v>KUU8D</v>
          </cell>
          <cell r="I1085" t="str">
            <v>広報活動（基幹システム本部輸送系）</v>
          </cell>
        </row>
        <row r="1086">
          <cell r="G1086" t="str">
            <v>9P8</v>
          </cell>
          <cell r="H1086" t="str">
            <v>KUU8E</v>
          </cell>
          <cell r="I1086" t="str">
            <v>普及活動の推進（基幹システム本部輸送系）</v>
          </cell>
        </row>
        <row r="1087">
          <cell r="G1087" t="str">
            <v>9P8</v>
          </cell>
          <cell r="H1087" t="str">
            <v>RUU83</v>
          </cell>
          <cell r="I1087" t="str">
            <v>広報活動（宇宙利用ミッション本部）</v>
          </cell>
        </row>
        <row r="1088">
          <cell r="G1088" t="str">
            <v>9P8</v>
          </cell>
          <cell r="H1088" t="str">
            <v>RUU88</v>
          </cell>
          <cell r="I1088" t="str">
            <v>普及活動の推進（宇宙利用ミッション本部）</v>
          </cell>
        </row>
        <row r="1089">
          <cell r="G1089" t="str">
            <v>9P8</v>
          </cell>
          <cell r="H1089" t="str">
            <v>UUU85</v>
          </cell>
          <cell r="I1089" t="str">
            <v>広報活動（宇宙科学研究本部）</v>
          </cell>
        </row>
        <row r="1090">
          <cell r="G1090" t="str">
            <v>9P8</v>
          </cell>
          <cell r="H1090" t="str">
            <v>UUU8A</v>
          </cell>
          <cell r="I1090" t="str">
            <v>普及活動の推進（宇宙科学研究本部）</v>
          </cell>
        </row>
        <row r="1091">
          <cell r="G1091" t="str">
            <v>9P8</v>
          </cell>
          <cell r="H1091" t="str">
            <v>YUU8F</v>
          </cell>
          <cell r="I1091" t="str">
            <v>広報活動（有人宇宙環境利用ミッション本部）</v>
          </cell>
        </row>
        <row r="1092">
          <cell r="G1092" t="str">
            <v>9P9</v>
          </cell>
          <cell r="H1092" t="str">
            <v>GUU9J</v>
          </cell>
          <cell r="I1092" t="str">
            <v>航空の情報化</v>
          </cell>
        </row>
        <row r="1093">
          <cell r="G1093" t="str">
            <v>9P9</v>
          </cell>
          <cell r="H1093" t="str">
            <v>HUU91</v>
          </cell>
          <cell r="I1093" t="str">
            <v>衛星共通の情報化</v>
          </cell>
        </row>
        <row r="1094">
          <cell r="G1094" t="str">
            <v>9P9</v>
          </cell>
          <cell r="H1094" t="str">
            <v>HUU92</v>
          </cell>
          <cell r="I1094" t="str">
            <v>情報の蓄積と活用</v>
          </cell>
        </row>
        <row r="1095">
          <cell r="G1095" t="str">
            <v>9P9</v>
          </cell>
          <cell r="H1095" t="str">
            <v>HUU93</v>
          </cell>
          <cell r="I1095" t="str">
            <v>信頼性情報システム</v>
          </cell>
        </row>
        <row r="1096">
          <cell r="G1096" t="str">
            <v>9P9</v>
          </cell>
          <cell r="H1096" t="str">
            <v>HUU94</v>
          </cell>
          <cell r="I1096" t="str">
            <v>設計情報管理支援システム</v>
          </cell>
        </row>
        <row r="1097">
          <cell r="G1097" t="str">
            <v>9P9</v>
          </cell>
          <cell r="H1097" t="str">
            <v>HUU99</v>
          </cell>
          <cell r="I1097" t="str">
            <v>開発情報統合データベースシステム</v>
          </cell>
        </row>
        <row r="1098">
          <cell r="G1098" t="str">
            <v>9P9</v>
          </cell>
          <cell r="H1098" t="str">
            <v>HUU9H</v>
          </cell>
          <cell r="I1098" t="str">
            <v>射場系情報システム（施設）</v>
          </cell>
        </row>
        <row r="1099">
          <cell r="G1099" t="str">
            <v>9P9</v>
          </cell>
          <cell r="H1099" t="str">
            <v>HUU9L</v>
          </cell>
          <cell r="I1099" t="str">
            <v>宇宙航空文献資料センターの運営</v>
          </cell>
        </row>
        <row r="1100">
          <cell r="G1100" t="str">
            <v>9P9</v>
          </cell>
          <cell r="H1100" t="str">
            <v>HUU9N</v>
          </cell>
          <cell r="I1100" t="str">
            <v>輸送系の情報化（ＨＱ）</v>
          </cell>
        </row>
        <row r="1101">
          <cell r="G1101" t="str">
            <v>9P9</v>
          </cell>
          <cell r="H1101" t="str">
            <v>HUU9P</v>
          </cell>
          <cell r="I1101" t="str">
            <v>数値シミュレーションの研究開発</v>
          </cell>
        </row>
        <row r="1102">
          <cell r="G1102" t="str">
            <v>9P9</v>
          </cell>
          <cell r="H1102" t="str">
            <v>HUU9Q</v>
          </cell>
          <cell r="I1102" t="str">
            <v>運営管理</v>
          </cell>
        </row>
        <row r="1103">
          <cell r="G1103" t="str">
            <v>9P9</v>
          </cell>
          <cell r="H1103" t="str">
            <v>HUU9R</v>
          </cell>
          <cell r="I1103" t="str">
            <v>宇宙用電子機器設計システム</v>
          </cell>
        </row>
        <row r="1104">
          <cell r="G1104" t="str">
            <v>9P9</v>
          </cell>
          <cell r="H1104" t="str">
            <v>HUU9S</v>
          </cell>
          <cell r="I1104" t="str">
            <v>設計支援システム</v>
          </cell>
        </row>
        <row r="1105">
          <cell r="G1105" t="str">
            <v>9P9</v>
          </cell>
          <cell r="H1105" t="str">
            <v>HUU9T</v>
          </cell>
          <cell r="I1105" t="str">
            <v>プルーム音響</v>
          </cell>
        </row>
        <row r="1106">
          <cell r="G1106" t="str">
            <v>9P9</v>
          </cell>
          <cell r="H1106" t="str">
            <v>HUU9U</v>
          </cell>
          <cell r="I1106" t="str">
            <v>東大との連携講座（講座）</v>
          </cell>
        </row>
        <row r="1107">
          <cell r="G1107" t="str">
            <v>9P9</v>
          </cell>
          <cell r="H1107" t="str">
            <v>HUU9W</v>
          </cell>
          <cell r="I1107" t="str">
            <v>ソフトウェアエンジニアリング</v>
          </cell>
        </row>
        <row r="1108">
          <cell r="G1108" t="str">
            <v>9P9</v>
          </cell>
          <cell r="H1108" t="str">
            <v>KUU95</v>
          </cell>
          <cell r="I1108" t="str">
            <v>環境試験シミュレーションシステム</v>
          </cell>
        </row>
        <row r="1109">
          <cell r="G1109" t="str">
            <v>9P9</v>
          </cell>
          <cell r="H1109" t="str">
            <v>KUU96</v>
          </cell>
          <cell r="I1109" t="str">
            <v>射場系情報システム</v>
          </cell>
        </row>
        <row r="1110">
          <cell r="G1110" t="str">
            <v>9P9</v>
          </cell>
          <cell r="H1110" t="str">
            <v>KUU97</v>
          </cell>
          <cell r="I1110" t="str">
            <v>Ｈ－ⅡＡプロジェクト情報化</v>
          </cell>
        </row>
        <row r="1111">
          <cell r="G1111" t="str">
            <v>9P9</v>
          </cell>
          <cell r="H1111" t="str">
            <v>KUU98</v>
          </cell>
          <cell r="I1111" t="str">
            <v>作業解析・シミュレーションシステム</v>
          </cell>
        </row>
        <row r="1112">
          <cell r="G1112" t="str">
            <v>9P9</v>
          </cell>
          <cell r="H1112" t="str">
            <v>KUU9A</v>
          </cell>
          <cell r="I1112" t="str">
            <v>開発情報統合データベースシステムの基幹本部データ整備･運用</v>
          </cell>
        </row>
        <row r="1113">
          <cell r="G1113" t="str">
            <v>9P9</v>
          </cell>
          <cell r="H1113" t="str">
            <v>KUU9E</v>
          </cell>
          <cell r="I1113" t="str">
            <v>追跡管制業務の情報化</v>
          </cell>
        </row>
        <row r="1114">
          <cell r="G1114" t="str">
            <v>9P9</v>
          </cell>
          <cell r="H1114" t="str">
            <v>KUU9K</v>
          </cell>
          <cell r="I1114" t="str">
            <v>輸送系の情報化</v>
          </cell>
        </row>
        <row r="1115">
          <cell r="G1115" t="str">
            <v>9P9</v>
          </cell>
          <cell r="H1115" t="str">
            <v>RUU9B</v>
          </cell>
          <cell r="I1115" t="str">
            <v>衛星管制情報システムの整備・運用</v>
          </cell>
        </row>
        <row r="1116">
          <cell r="G1116" t="str">
            <v>9P9</v>
          </cell>
          <cell r="H1116" t="str">
            <v>RUU9C</v>
          </cell>
          <cell r="I1116" t="str">
            <v>ＷＩＮＤＳ設計支援システム</v>
          </cell>
        </row>
        <row r="1117">
          <cell r="G1117" t="str">
            <v>9P9</v>
          </cell>
          <cell r="H1117" t="str">
            <v>RUU9F</v>
          </cell>
          <cell r="I1117" t="str">
            <v>ＧＯＳＡＴプロジェクトの情報化</v>
          </cell>
        </row>
        <row r="1118">
          <cell r="G1118" t="str">
            <v>9P9</v>
          </cell>
          <cell r="H1118" t="str">
            <v>RUU9G</v>
          </cell>
          <cell r="I1118" t="str">
            <v>情報の蓄積と活用（宇宙利用ミッション本部）</v>
          </cell>
        </row>
        <row r="1119">
          <cell r="G1119" t="str">
            <v>9P9</v>
          </cell>
          <cell r="H1119" t="str">
            <v>RUU9M</v>
          </cell>
          <cell r="I1119" t="str">
            <v>衛星系の情報化</v>
          </cell>
        </row>
        <row r="1120">
          <cell r="G1120" t="str">
            <v>9P9</v>
          </cell>
          <cell r="H1120" t="str">
            <v>UUU9D</v>
          </cell>
          <cell r="I1120" t="str">
            <v>宇宙科学研究本部プロジェクトの情報化</v>
          </cell>
        </row>
        <row r="1121">
          <cell r="G1121" t="str">
            <v>9P9</v>
          </cell>
          <cell r="H1121" t="str">
            <v>UUU9V</v>
          </cell>
          <cell r="I1121" t="str">
            <v>機能の記述、プログラム化</v>
          </cell>
        </row>
        <row r="1122">
          <cell r="G1122" t="str">
            <v>9P9</v>
          </cell>
          <cell r="H1122" t="str">
            <v>YUU98</v>
          </cell>
          <cell r="I1122" t="str">
            <v>作業解析・シミュレーションシステム（有人）</v>
          </cell>
        </row>
        <row r="1123">
          <cell r="G1123" t="str">
            <v>9P9</v>
          </cell>
          <cell r="H1123" t="str">
            <v>YUU9A</v>
          </cell>
          <cell r="I1123" t="str">
            <v>有人系の情報化</v>
          </cell>
        </row>
        <row r="1124">
          <cell r="G1124" t="str">
            <v>9PA</v>
          </cell>
          <cell r="H1124" t="str">
            <v>GUUA4</v>
          </cell>
          <cell r="I1124" t="str">
            <v>情報基盤の強化（調布）</v>
          </cell>
        </row>
        <row r="1125">
          <cell r="G1125" t="str">
            <v>9PA</v>
          </cell>
          <cell r="H1125" t="str">
            <v>GUUA6</v>
          </cell>
          <cell r="I1125" t="str">
            <v>情報基盤の強化（角田）</v>
          </cell>
        </row>
        <row r="1126">
          <cell r="G1126" t="str">
            <v>9PA</v>
          </cell>
          <cell r="H1126" t="str">
            <v>HUUA1</v>
          </cell>
          <cell r="I1126" t="str">
            <v>情報システムの開発</v>
          </cell>
        </row>
        <row r="1127">
          <cell r="G1127" t="str">
            <v>9PA</v>
          </cell>
          <cell r="H1127" t="str">
            <v>HUUA3</v>
          </cell>
          <cell r="I1127" t="str">
            <v>情報基盤の強化</v>
          </cell>
        </row>
        <row r="1128">
          <cell r="G1128" t="str">
            <v>9PA</v>
          </cell>
          <cell r="H1128" t="str">
            <v>HUUAA</v>
          </cell>
          <cell r="I1128" t="str">
            <v>情報の蓄積と活用</v>
          </cell>
        </row>
        <row r="1129">
          <cell r="G1129" t="str">
            <v>9PA</v>
          </cell>
          <cell r="H1129" t="str">
            <v>HUUAB</v>
          </cell>
          <cell r="I1129" t="str">
            <v>設計情報管理支援システム</v>
          </cell>
        </row>
        <row r="1130">
          <cell r="G1130" t="str">
            <v>9PA</v>
          </cell>
          <cell r="H1130" t="str">
            <v>HUUAC</v>
          </cell>
          <cell r="I1130" t="str">
            <v>数値シミュレーションシステムの維持運用（スパコン運用）</v>
          </cell>
        </row>
        <row r="1131">
          <cell r="G1131" t="str">
            <v>9PA</v>
          </cell>
          <cell r="H1131" t="str">
            <v>HUUAD</v>
          </cell>
          <cell r="I1131" t="str">
            <v>情報システムの運用</v>
          </cell>
        </row>
        <row r="1132">
          <cell r="G1132" t="str">
            <v>9PA</v>
          </cell>
          <cell r="H1132" t="str">
            <v>HUUAE</v>
          </cell>
          <cell r="I1132" t="str">
            <v>情報セキュリティ</v>
          </cell>
        </row>
        <row r="1133">
          <cell r="G1133" t="str">
            <v>9PA</v>
          </cell>
          <cell r="H1133" t="str">
            <v>HUUAF</v>
          </cell>
          <cell r="I1133" t="str">
            <v>ネットワークの整備</v>
          </cell>
        </row>
        <row r="1134">
          <cell r="G1134" t="str">
            <v>9PA</v>
          </cell>
          <cell r="H1134" t="str">
            <v>HUUAH</v>
          </cell>
          <cell r="I1134" t="str">
            <v>運営管理</v>
          </cell>
        </row>
        <row r="1135">
          <cell r="G1135" t="str">
            <v>9PA</v>
          </cell>
          <cell r="H1135" t="str">
            <v>KUUA2</v>
          </cell>
          <cell r="I1135" t="str">
            <v>情報システムの運用（種子島）</v>
          </cell>
        </row>
        <row r="1136">
          <cell r="G1136" t="str">
            <v>9PA</v>
          </cell>
          <cell r="H1136" t="str">
            <v>KUUA7</v>
          </cell>
          <cell r="I1136" t="str">
            <v>情報基盤の強化（有プロ）</v>
          </cell>
        </row>
        <row r="1137">
          <cell r="G1137" t="str">
            <v>9PA</v>
          </cell>
          <cell r="H1137" t="str">
            <v>KUUA8</v>
          </cell>
          <cell r="I1137" t="str">
            <v>情報基盤の強化（宇宙輸送ミッション本部輸送系）</v>
          </cell>
        </row>
        <row r="1138">
          <cell r="G1138" t="str">
            <v>9PA</v>
          </cell>
          <cell r="H1138" t="str">
            <v>KUUAG</v>
          </cell>
          <cell r="I1138" t="str">
            <v>角田スパコン運営費</v>
          </cell>
        </row>
        <row r="1139">
          <cell r="G1139" t="str">
            <v>9PA</v>
          </cell>
          <cell r="H1139" t="str">
            <v>UUUA5</v>
          </cell>
          <cell r="I1139" t="str">
            <v>情報基盤の強化（相模原）</v>
          </cell>
        </row>
        <row r="1140">
          <cell r="G1140" t="str">
            <v>9PA</v>
          </cell>
          <cell r="H1140" t="str">
            <v>YUUA9</v>
          </cell>
          <cell r="I1140" t="str">
            <v>情報システムの運用（有プロ）</v>
          </cell>
        </row>
        <row r="1141">
          <cell r="G1141" t="str">
            <v>9PA</v>
          </cell>
          <cell r="H1141" t="str">
            <v>YUUAJ</v>
          </cell>
          <cell r="I1141" t="str">
            <v>情報システムの運用（有プロ）</v>
          </cell>
        </row>
        <row r="1142">
          <cell r="G1142" t="str">
            <v>9PB</v>
          </cell>
          <cell r="H1142" t="str">
            <v>AUUB6</v>
          </cell>
          <cell r="I1142" t="str">
            <v>システムズエンジニアリング推進業務（研開）</v>
          </cell>
        </row>
        <row r="1143">
          <cell r="G1143" t="str">
            <v>9PB</v>
          </cell>
          <cell r="H1143" t="str">
            <v>GUUB4</v>
          </cell>
          <cell r="I1143" t="str">
            <v>システムズエンジニアリング推進業務（研開）</v>
          </cell>
        </row>
        <row r="1144">
          <cell r="G1144" t="str">
            <v>9PB</v>
          </cell>
          <cell r="H1144" t="str">
            <v>HUUB1</v>
          </cell>
          <cell r="I1144" t="str">
            <v>システムズエンジニアリング推進業務</v>
          </cell>
        </row>
        <row r="1145">
          <cell r="G1145" t="str">
            <v>9PB</v>
          </cell>
          <cell r="H1145" t="str">
            <v>JUUB9</v>
          </cell>
          <cell r="I1145" t="str">
            <v>システムズエンジニアリング推進業務（IGS）</v>
          </cell>
        </row>
        <row r="1146">
          <cell r="G1146" t="str">
            <v>9PB</v>
          </cell>
          <cell r="H1146" t="str">
            <v>KUUB2</v>
          </cell>
          <cell r="I1146" t="str">
            <v>システムズエンジニアリング推進業務（輸送）</v>
          </cell>
        </row>
        <row r="1147">
          <cell r="G1147" t="str">
            <v>9PB</v>
          </cell>
          <cell r="H1147" t="str">
            <v>LUUB8</v>
          </cell>
          <cell r="I1147" t="str">
            <v>システムズエンジニアリング推進業務（月惑星）</v>
          </cell>
        </row>
        <row r="1148">
          <cell r="G1148" t="str">
            <v>9PB</v>
          </cell>
          <cell r="H1148" t="str">
            <v>RUUB3</v>
          </cell>
          <cell r="I1148" t="str">
            <v>システムズエンジニアリング推進業務（利用）</v>
          </cell>
        </row>
        <row r="1149">
          <cell r="G1149" t="str">
            <v>9PB</v>
          </cell>
          <cell r="H1149" t="str">
            <v>UUUB5</v>
          </cell>
          <cell r="I1149" t="str">
            <v>システムズエンジニアリング推進業務（科学）</v>
          </cell>
        </row>
        <row r="1150">
          <cell r="G1150" t="str">
            <v>9PB</v>
          </cell>
          <cell r="H1150" t="str">
            <v>YUUB7</v>
          </cell>
          <cell r="I1150" t="str">
            <v>システムズエンジニアリング推進業務（有人）</v>
          </cell>
        </row>
        <row r="1151">
          <cell r="G1151" t="str">
            <v>9PC</v>
          </cell>
          <cell r="H1151" t="str">
            <v>HUUC1</v>
          </cell>
          <cell r="I1151" t="str">
            <v>リスク管理業務</v>
          </cell>
        </row>
        <row r="1152">
          <cell r="G1152" t="str">
            <v>9PD</v>
          </cell>
          <cell r="H1152" t="str">
            <v>AUUD6</v>
          </cell>
          <cell r="I1152" t="str">
            <v>信頼性品質向上業務（航空プログラムグループ）</v>
          </cell>
        </row>
        <row r="1153">
          <cell r="G1153" t="str">
            <v>9PD</v>
          </cell>
          <cell r="H1153" t="str">
            <v>GUUD4</v>
          </cell>
          <cell r="I1153" t="str">
            <v>信頼性品質向上業務（研究開発本部）</v>
          </cell>
        </row>
        <row r="1154">
          <cell r="G1154" t="str">
            <v>9PD</v>
          </cell>
          <cell r="H1154" t="str">
            <v>HUUD1</v>
          </cell>
          <cell r="I1154" t="str">
            <v>安全・信頼性管理業務</v>
          </cell>
        </row>
        <row r="1155">
          <cell r="G1155" t="str">
            <v>9PD</v>
          </cell>
          <cell r="H1155" t="str">
            <v>KUUD2</v>
          </cell>
          <cell r="I1155" t="str">
            <v>信頼性品質向上業務（宇宙輸送ミッション本部）</v>
          </cell>
        </row>
        <row r="1156">
          <cell r="G1156" t="str">
            <v>9PD</v>
          </cell>
          <cell r="H1156" t="str">
            <v>KUUD8</v>
          </cell>
          <cell r="I1156" t="str">
            <v>信頼性品質向上業務（基幹システム本部輸送系）</v>
          </cell>
        </row>
        <row r="1157">
          <cell r="G1157" t="str">
            <v>9PD</v>
          </cell>
          <cell r="H1157" t="str">
            <v>LUUD9</v>
          </cell>
          <cell r="I1157" t="str">
            <v>信頼性品質向上業務（月・惑星探査プログラムグループ）</v>
          </cell>
        </row>
        <row r="1158">
          <cell r="G1158" t="str">
            <v>9PD</v>
          </cell>
          <cell r="H1158" t="str">
            <v>RUUD3</v>
          </cell>
          <cell r="I1158" t="str">
            <v>信頼性品質向上業務（宇宙利用ミッション本部）</v>
          </cell>
        </row>
        <row r="1159">
          <cell r="G1159" t="str">
            <v>9PD</v>
          </cell>
          <cell r="H1159" t="str">
            <v>UUUD5</v>
          </cell>
          <cell r="I1159" t="str">
            <v>信頼性品質向上業務（宇宙科学研究本部）</v>
          </cell>
        </row>
        <row r="1160">
          <cell r="G1160" t="str">
            <v>9PD</v>
          </cell>
          <cell r="H1160" t="str">
            <v>YUUD7</v>
          </cell>
          <cell r="I1160" t="str">
            <v>信頼性品質向上業務（有人宇宙環境利用ミッション本部）</v>
          </cell>
        </row>
        <row r="1161">
          <cell r="G1161" t="str">
            <v>9PE</v>
          </cell>
          <cell r="H1161" t="str">
            <v>GUUE4</v>
          </cell>
          <cell r="I1161" t="str">
            <v>信頼性向上（研究開発本部）</v>
          </cell>
        </row>
        <row r="1162">
          <cell r="G1162" t="str">
            <v>9PE</v>
          </cell>
          <cell r="H1162" t="str">
            <v>HUUE1</v>
          </cell>
          <cell r="I1162" t="str">
            <v>信頼性向上</v>
          </cell>
        </row>
        <row r="1163">
          <cell r="G1163" t="str">
            <v>9PE</v>
          </cell>
          <cell r="H1163" t="str">
            <v>HUUE6</v>
          </cell>
          <cell r="I1163" t="str">
            <v>信頼性向上（本社）</v>
          </cell>
        </row>
        <row r="1164">
          <cell r="G1164" t="str">
            <v>9PE</v>
          </cell>
          <cell r="H1164" t="str">
            <v>KUUE2</v>
          </cell>
          <cell r="I1164" t="str">
            <v>信頼性向上（宇宙輸送ミッション本部）</v>
          </cell>
        </row>
        <row r="1165">
          <cell r="G1165" t="str">
            <v>9PE</v>
          </cell>
          <cell r="H1165" t="str">
            <v>KUUE7</v>
          </cell>
          <cell r="I1165" t="str">
            <v>信頼性向上（基幹システム本部輸送系）</v>
          </cell>
        </row>
        <row r="1166">
          <cell r="G1166" t="str">
            <v>9PE</v>
          </cell>
          <cell r="H1166" t="str">
            <v>RUUE3</v>
          </cell>
          <cell r="I1166" t="str">
            <v>信頼性向上（宇宙利用ミッション本部）</v>
          </cell>
        </row>
        <row r="1167">
          <cell r="G1167" t="str">
            <v>9PE</v>
          </cell>
          <cell r="H1167" t="str">
            <v>UUUE5</v>
          </cell>
          <cell r="I1167" t="str">
            <v>信頼性向上（宇宙科学研究本部）</v>
          </cell>
        </row>
        <row r="1168">
          <cell r="G1168" t="str">
            <v>9T1</v>
          </cell>
          <cell r="H1168" t="str">
            <v>GMT14</v>
          </cell>
          <cell r="I1168" t="str">
            <v>ＭＴＳＡＴ－１Ｒ打上げ（研究開発本部）</v>
          </cell>
        </row>
        <row r="1169">
          <cell r="G1169" t="str">
            <v>9T1</v>
          </cell>
          <cell r="H1169" t="str">
            <v>GMT23</v>
          </cell>
          <cell r="I1169" t="str">
            <v>ＭＴＳＡＴ－２打上げ（研究開発本部）</v>
          </cell>
        </row>
        <row r="1170">
          <cell r="G1170" t="str">
            <v>9T1</v>
          </cell>
          <cell r="H1170" t="str">
            <v>HMT12</v>
          </cell>
          <cell r="I1170" t="str">
            <v>ＭＴＳＡＴ－１Ｒ打上げ（施設）</v>
          </cell>
        </row>
        <row r="1171">
          <cell r="G1171" t="str">
            <v>9T1</v>
          </cell>
          <cell r="H1171" t="str">
            <v>HMT13</v>
          </cell>
          <cell r="I1171" t="str">
            <v>ＭＴＳＡＴ－１Ｒ打上げ（本社）</v>
          </cell>
        </row>
        <row r="1172">
          <cell r="G1172" t="str">
            <v>9T1</v>
          </cell>
          <cell r="H1172" t="str">
            <v>HMT22</v>
          </cell>
          <cell r="I1172" t="str">
            <v>ＭＴＳＡＴ－２打上げ（施設）</v>
          </cell>
        </row>
        <row r="1173">
          <cell r="G1173" t="str">
            <v>9T1</v>
          </cell>
          <cell r="H1173" t="str">
            <v>HMT24</v>
          </cell>
          <cell r="I1173" t="str">
            <v>ＭＴＳＡＴ－２打上げ（本社）</v>
          </cell>
        </row>
        <row r="1174">
          <cell r="G1174" t="str">
            <v>9T1</v>
          </cell>
          <cell r="H1174" t="str">
            <v>JMT17</v>
          </cell>
          <cell r="I1174" t="str">
            <v>ＭＴＳＡＴ－１Ｒ打上げ（情収）</v>
          </cell>
        </row>
        <row r="1175">
          <cell r="G1175" t="str">
            <v>9T1</v>
          </cell>
          <cell r="H1175" t="str">
            <v>JMT25</v>
          </cell>
          <cell r="I1175" t="str">
            <v>ＭＴＳＡＴ－２打上げ（情収）</v>
          </cell>
        </row>
        <row r="1176">
          <cell r="G1176" t="str">
            <v>9T1</v>
          </cell>
          <cell r="H1176" t="str">
            <v>KGXS1</v>
          </cell>
          <cell r="I1176" t="str">
            <v>ＧＸロケット飛行安全評価</v>
          </cell>
        </row>
        <row r="1177">
          <cell r="G1177" t="str">
            <v>9T1</v>
          </cell>
          <cell r="H1177" t="str">
            <v>KMT11</v>
          </cell>
          <cell r="I1177" t="str">
            <v>ＭＴＳＡＴ－１Ｒ打上げ</v>
          </cell>
        </row>
        <row r="1178">
          <cell r="G1178" t="str">
            <v>9T1</v>
          </cell>
          <cell r="H1178" t="str">
            <v>KMT21</v>
          </cell>
          <cell r="I1178" t="str">
            <v>ＭＴＳＡＴ－２打上げ</v>
          </cell>
        </row>
        <row r="1179">
          <cell r="G1179" t="str">
            <v>9T1</v>
          </cell>
          <cell r="H1179" t="str">
            <v>RMT15</v>
          </cell>
          <cell r="I1179" t="str">
            <v>ＭＴＳＡＴ－１Ｒ打上げ（宇宙利用ミッション本部）</v>
          </cell>
        </row>
        <row r="1180">
          <cell r="G1180" t="str">
            <v>9T1</v>
          </cell>
          <cell r="H1180" t="str">
            <v>UMT16</v>
          </cell>
          <cell r="I1180" t="str">
            <v>ＭＴＳＡＴ－１Ｒ打上げ（科学）</v>
          </cell>
        </row>
        <row r="1181">
          <cell r="G1181" t="str">
            <v>KKH</v>
          </cell>
          <cell r="H1181" t="str">
            <v>A0403</v>
          </cell>
          <cell r="I1181" t="str">
            <v>若手研究（Ａ）「マイクロ・ホール型電気推進システム：実用に直結する新要素技術の開発とその最適統合」</v>
          </cell>
        </row>
        <row r="1182">
          <cell r="G1182" t="str">
            <v>KKH</v>
          </cell>
          <cell r="H1182" t="str">
            <v>A0E17</v>
          </cell>
          <cell r="I1182" t="str">
            <v>基礎研究（Ｃ）「熱定数の温度依存性に着目した複合化による機能性伝熱材料の創出」</v>
          </cell>
        </row>
        <row r="1183">
          <cell r="G1183" t="str">
            <v>KKH</v>
          </cell>
          <cell r="H1183" t="str">
            <v>A0J14</v>
          </cell>
          <cell r="I1183" t="str">
            <v>他大学の分担者（基盤研究（A））「環境影響を考慮したマイクログリッド用バイオマスガスタービンの過渡特性向上技術」</v>
          </cell>
        </row>
        <row r="1184">
          <cell r="G1184" t="str">
            <v>KKH</v>
          </cell>
          <cell r="H1184" t="str">
            <v>G0514</v>
          </cell>
          <cell r="I1184" t="str">
            <v>若手研究（Ｂ）「分子動力学解析と分光実験による次世代宇宙機周り流れの非平衡過程の高精度モデル化」</v>
          </cell>
        </row>
        <row r="1185">
          <cell r="G1185" t="str">
            <v>KKH</v>
          </cell>
          <cell r="H1185" t="str">
            <v>G0515</v>
          </cell>
          <cell r="I1185" t="str">
            <v>若手研究（Ｂ）「漏れ性分布と界面張力差駆動流を用いた新流体ハンドリングの開発」</v>
          </cell>
        </row>
        <row r="1186">
          <cell r="G1186" t="str">
            <v>KKH</v>
          </cell>
          <cell r="H1186" t="str">
            <v>G0517</v>
          </cell>
          <cell r="I1186" t="str">
            <v>若手研究（Ｂ）「大規模複雑システムのための設計意図の獲得と構造化に関する研究」</v>
          </cell>
        </row>
        <row r="1187">
          <cell r="G1187" t="str">
            <v>KKH</v>
          </cell>
          <cell r="H1187" t="str">
            <v>G0522</v>
          </cell>
          <cell r="I1187" t="str">
            <v>若手研究（Ｂ）「軸対称キャビティ流れを利用した超音速エアインテークの研究」</v>
          </cell>
        </row>
        <row r="1188">
          <cell r="G1188" t="str">
            <v>KKH</v>
          </cell>
          <cell r="H1188" t="str">
            <v>G0525</v>
          </cell>
          <cell r="I1188" t="str">
            <v>若手研究（Ｂ）「人工衛星搭載用薄膜太陽電池の展開構造」</v>
          </cell>
        </row>
        <row r="1189">
          <cell r="G1189" t="str">
            <v>KKH</v>
          </cell>
          <cell r="H1189" t="str">
            <v>G0527</v>
          </cell>
          <cell r="I1189" t="str">
            <v>若手研究（Ｂ）「液体ロケットエンジン内超臨界水素・酸素気液二相流の数値解析」</v>
          </cell>
        </row>
        <row r="1190">
          <cell r="G1190" t="str">
            <v>KKH</v>
          </cell>
          <cell r="H1190" t="str">
            <v>G0539</v>
          </cell>
          <cell r="I1190" t="str">
            <v>若手研究（Ｂ）「機能性分子の融合により温度依存性を解消した感圧センサの研究開発」</v>
          </cell>
        </row>
        <row r="1191">
          <cell r="G1191" t="str">
            <v>KKH</v>
          </cell>
          <cell r="H1191" t="str">
            <v>G0541</v>
          </cell>
          <cell r="I1191" t="str">
            <v>若手研究（Ｂ）「機械工学（航空宇宙関連）における複雑乱流に対する計算モデルの構築」</v>
          </cell>
        </row>
        <row r="1192">
          <cell r="G1192" t="str">
            <v>KKH</v>
          </cell>
          <cell r="H1192" t="str">
            <v>G0547</v>
          </cell>
          <cell r="I1192" t="str">
            <v>若手研究（Ｂ）「微視的解析手法による水素の熱化学モデル構築」</v>
          </cell>
        </row>
        <row r="1193">
          <cell r="G1193" t="str">
            <v>KKH</v>
          </cell>
          <cell r="H1193" t="str">
            <v>G0548</v>
          </cell>
          <cell r="I1193" t="str">
            <v>若手研究（Ｂ）「極低温スイッチング熱放射・シールディングＭＥＭＳデバイスの開発」</v>
          </cell>
        </row>
        <row r="1194">
          <cell r="G1194" t="str">
            <v>KKH</v>
          </cell>
          <cell r="H1194" t="str">
            <v>G0549</v>
          </cell>
          <cell r="I1194" t="str">
            <v>若手研究（Ｂ）「表面・内部帯電計測による宇宙機絶縁材料の帯電解析」</v>
          </cell>
        </row>
        <row r="1195">
          <cell r="G1195" t="str">
            <v>KKH</v>
          </cell>
          <cell r="H1195" t="str">
            <v>G0550</v>
          </cell>
          <cell r="I1195" t="str">
            <v>若手研究（Ｂ）「将来航空機の水素燃料タンク用複合材料の力学特性評価に関する研究」</v>
          </cell>
        </row>
        <row r="1196">
          <cell r="G1196" t="str">
            <v>KKH</v>
          </cell>
          <cell r="H1196" t="str">
            <v>G0552</v>
          </cell>
          <cell r="I1196" t="str">
            <v>若手研究（Ｂ）「アブレーション熱防御システムの高信頼設計手法の開発」</v>
          </cell>
        </row>
        <row r="1197">
          <cell r="G1197" t="str">
            <v>KKH</v>
          </cell>
          <cell r="H1197" t="str">
            <v>G0564</v>
          </cell>
          <cell r="I1197" t="str">
            <v>若手研究（Ｂ）「温度キャンセリング機構を備えた高速応答型感圧コーティングの研究開発」</v>
          </cell>
        </row>
        <row r="1198">
          <cell r="G1198" t="str">
            <v>KKH</v>
          </cell>
          <cell r="H1198" t="str">
            <v>G0914</v>
          </cell>
          <cell r="I1198" t="str">
            <v>特別研究員奨励費「ヘルスモニタリング機能を有する複合材スマートパッチに関する研究」</v>
          </cell>
        </row>
        <row r="1199">
          <cell r="G1199" t="str">
            <v>KKH</v>
          </cell>
          <cell r="H1199" t="str">
            <v>G0921</v>
          </cell>
          <cell r="I1199" t="str">
            <v>特別研究員奨励費「新しい熱硬化性ポリイミドを適用した繊維強化複合材料の研究」</v>
          </cell>
        </row>
        <row r="1200">
          <cell r="G1200" t="str">
            <v>KKH</v>
          </cell>
          <cell r="H1200" t="str">
            <v>G0922</v>
          </cell>
          <cell r="I1200" t="str">
            <v>特別研究員奨励費「耐酸化性向上型炭素繊維強化耐熱複合材開発に関する研究」</v>
          </cell>
        </row>
        <row r="1201">
          <cell r="G1201" t="str">
            <v>KKH</v>
          </cell>
          <cell r="H1201" t="str">
            <v>G0923</v>
          </cell>
          <cell r="I1201" t="str">
            <v>特別研究員奨励費「ＳＩＣ／炭素系複合材料を適用した熱防護システムの研究」</v>
          </cell>
        </row>
        <row r="1202">
          <cell r="G1202" t="str">
            <v>KKH</v>
          </cell>
          <cell r="H1202" t="str">
            <v>G0927</v>
          </cell>
          <cell r="I1202" t="str">
            <v>特別研究員奨励費「高温衝撃風洞及び飛行試験によるスクラムジェットエンジンに関する研究」</v>
          </cell>
        </row>
        <row r="1203">
          <cell r="G1203" t="str">
            <v>KKH</v>
          </cell>
          <cell r="H1203" t="str">
            <v>G0D15</v>
          </cell>
          <cell r="I1203" t="str">
            <v>基礎研究（Ｂ）（２）「機能性表面層を有する炭化ケイ素繊維を適用した高機能複合材料の研究」</v>
          </cell>
        </row>
        <row r="1204">
          <cell r="G1204" t="str">
            <v>KKH</v>
          </cell>
          <cell r="H1204" t="str">
            <v>G0D31</v>
          </cell>
          <cell r="I1204" t="str">
            <v>基盤研究（Ｂ）「先進的光学計測と微視的状態遷移理論の融合による非平衡熱化学過程の高精度モデル化」</v>
          </cell>
        </row>
        <row r="1205">
          <cell r="G1205" t="str">
            <v>KKH</v>
          </cell>
          <cell r="H1205" t="str">
            <v>G0E09</v>
          </cell>
          <cell r="I1205" t="str">
            <v>基礎研究（Ｃ）（２）「空中浮遊する円柱物体抵抗の細長比依存性と後流構造の関係に関する研究」</v>
          </cell>
        </row>
        <row r="1206">
          <cell r="G1206" t="str">
            <v>KKH</v>
          </cell>
          <cell r="H1206" t="str">
            <v>G0E17</v>
          </cell>
          <cell r="I1206" t="str">
            <v>基礎研究（Ｃ）「熱定数の温度依存性に着目した複合化による機能性伝熱材料の創出」</v>
          </cell>
        </row>
        <row r="1207">
          <cell r="G1207" t="str">
            <v>KKH</v>
          </cell>
          <cell r="H1207" t="str">
            <v>G0E21</v>
          </cell>
          <cell r="I1207" t="str">
            <v>基盤研究（Ｃ）「固体高分子電解膜を水電解・乾燥に応用した空気再生装置の研究」</v>
          </cell>
        </row>
        <row r="1208">
          <cell r="G1208" t="str">
            <v>KKH</v>
          </cell>
          <cell r="H1208" t="str">
            <v>G0E22</v>
          </cell>
          <cell r="I1208" t="str">
            <v>基盤研究（Ｃ）「矢の飛翔に関する実験的研究」</v>
          </cell>
        </row>
        <row r="1209">
          <cell r="G1209" t="str">
            <v>KKH</v>
          </cell>
          <cell r="H1209" t="str">
            <v>G0J05</v>
          </cell>
          <cell r="I1209" t="str">
            <v>他大学の分担者（基盤研究（Ｂ））「構造損傷のセンシング技術とそのモニタリングシステムの開発」</v>
          </cell>
        </row>
        <row r="1210">
          <cell r="G1210" t="str">
            <v>KKH</v>
          </cell>
          <cell r="H1210" t="str">
            <v>G0J13</v>
          </cell>
          <cell r="I1210" t="str">
            <v>他大学の分担者（基盤研究（B））「超高速応答型感圧塗料による微小変動圧力場計測法の確立」</v>
          </cell>
        </row>
        <row r="1211">
          <cell r="G1211" t="str">
            <v>KKH</v>
          </cell>
          <cell r="H1211" t="str">
            <v>G0J15</v>
          </cell>
          <cell r="I1211" t="str">
            <v>他大学の分担者（基盤研究（B））「構造損傷のセンシング技術とそのモニタリングシステムの開発」</v>
          </cell>
        </row>
        <row r="1212">
          <cell r="G1212" t="str">
            <v>KKH</v>
          </cell>
          <cell r="H1212" t="str">
            <v>H0527</v>
          </cell>
          <cell r="I1212" t="str">
            <v>若手研究（Ｂ）「液体ロケットエンジン内超臨界水素・酸素気液二相流の数値解析」</v>
          </cell>
        </row>
        <row r="1213">
          <cell r="G1213" t="str">
            <v>KKH</v>
          </cell>
          <cell r="H1213" t="str">
            <v>H0563</v>
          </cell>
          <cell r="I1213" t="str">
            <v>若手研究（Ｂ）「ロケットノズル内の非定常剥離流れにおけるＣＦＤ解析技術の検討」</v>
          </cell>
        </row>
        <row r="1214">
          <cell r="G1214" t="str">
            <v>KKH</v>
          </cell>
          <cell r="H1214" t="str">
            <v>H0C06</v>
          </cell>
          <cell r="I1214" t="str">
            <v>基盤研究（Ａ）（２）「スペース赤外線観測で探る惑星系の進化：円盤から惑星へ」（人事分）</v>
          </cell>
        </row>
        <row r="1215">
          <cell r="G1215" t="str">
            <v>KKH</v>
          </cell>
          <cell r="H1215" t="str">
            <v>H0C07</v>
          </cell>
          <cell r="I1215" t="str">
            <v>基盤研究（Ａ）（２）「過冷メルトからの希土類系磁石のニアネットシャイプキャステング」（人事分）</v>
          </cell>
        </row>
        <row r="1216">
          <cell r="G1216" t="str">
            <v>KKH</v>
          </cell>
          <cell r="H1216" t="str">
            <v>H0C08</v>
          </cell>
          <cell r="I1216" t="str">
            <v>基盤研究（Ａ）（２）「電磁力による再突入飛行体周りの弱電離プラズマ流の制御と空力加熱の制御」（人事分）</v>
          </cell>
        </row>
        <row r="1217">
          <cell r="G1217" t="str">
            <v>KKH</v>
          </cell>
          <cell r="H1217" t="str">
            <v>R0567</v>
          </cell>
          <cell r="I1217" t="str">
            <v>若手研究（Ｂ）「北方林の大規模森林火災が地域社会へ与える営業のリスク評価」（宇宙利用ミッション本部）</v>
          </cell>
        </row>
        <row r="1218">
          <cell r="G1218" t="str">
            <v>KKH</v>
          </cell>
          <cell r="H1218" t="str">
            <v>R0D14</v>
          </cell>
          <cell r="I1218" t="str">
            <v>基礎研究（Ｂ）（２）「地球温暖化指標の測定精度向上を目的とした地球観測衛星の校正技術開発」</v>
          </cell>
        </row>
        <row r="1219">
          <cell r="G1219" t="str">
            <v>KKH</v>
          </cell>
          <cell r="H1219" t="str">
            <v>U0101</v>
          </cell>
          <cell r="I1219" t="str">
            <v>特別推進研究（１）「硬Ｘ線撮像観測による非熱的宇宙の研究」</v>
          </cell>
        </row>
        <row r="1220">
          <cell r="G1220" t="str">
            <v>KKH</v>
          </cell>
          <cell r="H1220" t="str">
            <v>U0201</v>
          </cell>
          <cell r="I1220" t="str">
            <v>特定領域研究（２）「偏光ガンマ線をプローブとしたブラックホールからのエネルギー放出の研究」</v>
          </cell>
        </row>
        <row r="1221">
          <cell r="G1221" t="str">
            <v>KKH</v>
          </cell>
          <cell r="H1221" t="str">
            <v>U0202</v>
          </cell>
          <cell r="I1221" t="str">
            <v>特定領域研究（２）「気球搭載用天体追尾型姿勢制御システムの構築」</v>
          </cell>
        </row>
        <row r="1222">
          <cell r="G1222" t="str">
            <v>KKH</v>
          </cell>
          <cell r="H1222" t="str">
            <v>U0203</v>
          </cell>
          <cell r="I1222" t="str">
            <v>特定領域研究（２）「系外黄道光観測に向けた赤外線検出器技術の開発」</v>
          </cell>
        </row>
        <row r="1223">
          <cell r="G1223" t="str">
            <v>KKH</v>
          </cell>
          <cell r="H1223" t="str">
            <v>U0204</v>
          </cell>
          <cell r="I1223" t="str">
            <v>特定領域研究「全Ｘ線サーベイ統合解析によるブラックホール形成史の解明」</v>
          </cell>
        </row>
        <row r="1224">
          <cell r="G1224" t="str">
            <v>KKH</v>
          </cell>
          <cell r="H1224" t="str">
            <v>U0205</v>
          </cell>
          <cell r="I1224" t="str">
            <v>特定領域研究「スターカメラを用いた気球搭載用方位角センサーの開発」</v>
          </cell>
        </row>
        <row r="1225">
          <cell r="G1225" t="str">
            <v>KKH</v>
          </cell>
          <cell r="H1225" t="str">
            <v>U0206</v>
          </cell>
          <cell r="I1225" t="str">
            <v>特定領域研究「太陽系外惑星の直接検出のための極低温赤外線宇宙望遠鏡用コロナグラフの開発」</v>
          </cell>
        </row>
        <row r="1226">
          <cell r="G1226" t="str">
            <v>KKH</v>
          </cell>
          <cell r="H1226" t="str">
            <v>U0207</v>
          </cell>
          <cell r="I1226" t="str">
            <v>特定領域研究「星を見ながら学習、ＩＴ世紀の天文教育ツールとカリキュラム」</v>
          </cell>
        </row>
        <row r="1227">
          <cell r="G1227" t="str">
            <v>KKH</v>
          </cell>
          <cell r="H1227" t="str">
            <v>U0301</v>
          </cell>
          <cell r="I1227" t="str">
            <v>萌芽研究「衛星表面への微小物体の超高速衝突にともなう電磁プラズマ現象の解明」</v>
          </cell>
        </row>
        <row r="1228">
          <cell r="G1228" t="str">
            <v>KKH</v>
          </cell>
          <cell r="H1228" t="str">
            <v>U0302</v>
          </cell>
          <cell r="I1228" t="str">
            <v>萌芽研究「宇宙構造物の圧電素子を用いたエネルギ再利用準能動的制振の研究」</v>
          </cell>
        </row>
        <row r="1229">
          <cell r="G1229" t="str">
            <v>KKH</v>
          </cell>
          <cell r="H1229" t="str">
            <v>U0303</v>
          </cell>
          <cell r="I1229" t="str">
            <v>萌芽研究「宇宙プラズマにおける１０－１００ＫＥＶの電子センサーの萌芽的開発研究」</v>
          </cell>
        </row>
        <row r="1230">
          <cell r="G1230" t="str">
            <v>KKH</v>
          </cell>
          <cell r="H1230" t="str">
            <v>U0304</v>
          </cell>
          <cell r="I1230" t="str">
            <v>萌芽研究「超高速衝突によるマイクロ波発生現象の解明と応用」</v>
          </cell>
        </row>
        <row r="1231">
          <cell r="G1231" t="str">
            <v>KKH</v>
          </cell>
          <cell r="H1231" t="str">
            <v>U0305</v>
          </cell>
          <cell r="I1231" t="str">
            <v>萌芽研究「超微細粒組織を有する高強度金属フォームのバルク発砲プロセスによる創製」</v>
          </cell>
        </row>
        <row r="1232">
          <cell r="G1232" t="str">
            <v>KKH</v>
          </cell>
          <cell r="H1232" t="str">
            <v>U0306</v>
          </cell>
          <cell r="I1232" t="str">
            <v>萌芽研究「完全無用器処理による球状高品質バルク酸化物単結晶の超高速育成に関する研究」</v>
          </cell>
        </row>
        <row r="1233">
          <cell r="G1233" t="str">
            <v>KKH</v>
          </cell>
          <cell r="H1233" t="str">
            <v>U0307</v>
          </cell>
          <cell r="I1233" t="str">
            <v>萌芽研究「大過冷を利用した新しい非線形光学材料創成プロセスの提案」</v>
          </cell>
        </row>
        <row r="1234">
          <cell r="G1234" t="str">
            <v>KKH</v>
          </cell>
          <cell r="H1234" t="str">
            <v>U0308</v>
          </cell>
          <cell r="I1234" t="str">
            <v>萌芽研究「複合材製極低温推進剤タンクへの摘要を考慮した樹脂フィルムライナー材料の特性の把握」</v>
          </cell>
        </row>
        <row r="1235">
          <cell r="G1235" t="str">
            <v>KKH</v>
          </cell>
          <cell r="H1235" t="str">
            <v>U0309</v>
          </cell>
          <cell r="I1235" t="str">
            <v>萌芽研究「宇宙再突入飛翔体用セラミックコーティングの損耗量検知センサーの開発研究」</v>
          </cell>
        </row>
        <row r="1236">
          <cell r="G1236" t="str">
            <v>KKH</v>
          </cell>
          <cell r="H1236" t="str">
            <v>U0310</v>
          </cell>
          <cell r="I1236" t="str">
            <v>萌芽研究「タンパク質結晶への不純物取り込みによる転位発生メカニズムの研究」</v>
          </cell>
        </row>
        <row r="1237">
          <cell r="G1237" t="str">
            <v>KKH</v>
          </cell>
          <cell r="H1237" t="str">
            <v>U0311</v>
          </cell>
          <cell r="I1237" t="str">
            <v>萌芽研究「準安定相の生成・分解を利用したＮＤ－ＦＥ－Ｂナノコンポジット磁石の創成」</v>
          </cell>
        </row>
        <row r="1238">
          <cell r="G1238" t="str">
            <v>KKH</v>
          </cell>
          <cell r="H1238" t="str">
            <v>U0312</v>
          </cell>
          <cell r="I1238" t="str">
            <v>萌芽研究「遠心力により展開する大型膜面宇宙構造物の形状安定性に関する研究」</v>
          </cell>
        </row>
        <row r="1239">
          <cell r="G1239" t="str">
            <v>KKH</v>
          </cell>
          <cell r="H1239" t="str">
            <v>U0313</v>
          </cell>
          <cell r="I1239" t="str">
            <v>萌芽研究「準能動制振の完全無電力化」</v>
          </cell>
        </row>
        <row r="1240">
          <cell r="G1240" t="str">
            <v>KKH</v>
          </cell>
          <cell r="H1240" t="str">
            <v>U0314</v>
          </cell>
          <cell r="I1240" t="str">
            <v>萌芽研究「放電抑止効果を持つ衛星用太陽電池パネルの電位分布の研究」</v>
          </cell>
        </row>
        <row r="1241">
          <cell r="G1241" t="str">
            <v>KKH</v>
          </cell>
          <cell r="H1241" t="str">
            <v>U0315</v>
          </cell>
          <cell r="I1241" t="str">
            <v>萌芽研究「ロケットフェアリングの革新的音響低減手法の研究」</v>
          </cell>
        </row>
        <row r="1242">
          <cell r="G1242" t="str">
            <v>KKH</v>
          </cell>
          <cell r="H1242" t="str">
            <v>U0316</v>
          </cell>
          <cell r="I1242" t="str">
            <v>萌芽研究「放射光および静電場試料浮遊法を用いた過冷却金属液体の非弾性Ｘ線散乱の研究」</v>
          </cell>
        </row>
        <row r="1243">
          <cell r="G1243" t="str">
            <v>KKH</v>
          </cell>
          <cell r="H1243" t="str">
            <v>U0317</v>
          </cell>
          <cell r="I1243" t="str">
            <v>萌芽研究「宇宙用機器の絶縁冷却システムに関する研究」</v>
          </cell>
        </row>
        <row r="1244">
          <cell r="G1244" t="str">
            <v>KKH</v>
          </cell>
          <cell r="H1244" t="str">
            <v>U0318</v>
          </cell>
          <cell r="I1244" t="str">
            <v>萌芽研究「ドラッグフリー衛星用微小推力イオンエンジンの研究」</v>
          </cell>
        </row>
        <row r="1245">
          <cell r="G1245" t="str">
            <v>KKH</v>
          </cell>
          <cell r="H1245" t="str">
            <v>U0401</v>
          </cell>
          <cell r="I1245" t="str">
            <v>若手研究（Ａ）「カーボンナノチューブ電界放射型Ｘ線管球を用いた超小型Ｘ線蛍光・回折分析器の開発」</v>
          </cell>
        </row>
        <row r="1246">
          <cell r="G1246" t="str">
            <v>KKH</v>
          </cell>
          <cell r="H1246" t="str">
            <v>U0402</v>
          </cell>
          <cell r="I1246" t="str">
            <v>若手研究（Ａ）「赤外高速カメラを用いたメルトスピンによる急速凝固過程の解明」</v>
          </cell>
        </row>
        <row r="1247">
          <cell r="G1247" t="str">
            <v>KKH</v>
          </cell>
          <cell r="H1247" t="str">
            <v>U0404</v>
          </cell>
          <cell r="I1247" t="str">
            <v>若手研究（Ａ）「電子陽電子対消滅線をプローブとした宇宙高エネルギー現象の探査」</v>
          </cell>
        </row>
        <row r="1248">
          <cell r="G1248" t="str">
            <v>KKH</v>
          </cell>
          <cell r="H1248" t="str">
            <v>U0501</v>
          </cell>
          <cell r="I1248" t="str">
            <v>若手研究（Ｂ）「第２世代テルル化カドミウム検出器を用いた高感度の宇宙γ線検出器の実証研究」</v>
          </cell>
        </row>
        <row r="1249">
          <cell r="G1249" t="str">
            <v>KKH</v>
          </cell>
          <cell r="H1249" t="str">
            <v>U0502</v>
          </cell>
          <cell r="I1249" t="str">
            <v>若手研究（Ｂ）「硬Ｘ線－光赤外共同観測による「隠された活動銀河」の宇宙論的進化の解明」</v>
          </cell>
        </row>
        <row r="1250">
          <cell r="G1250" t="str">
            <v>KKH</v>
          </cell>
          <cell r="H1250" t="str">
            <v>U0503</v>
          </cell>
          <cell r="I1250" t="str">
            <v>若手研究（Ｂ）「スペース天文用赤外線画像センサ開発のための基礎研究」</v>
          </cell>
        </row>
        <row r="1251">
          <cell r="G1251" t="str">
            <v>KKH</v>
          </cell>
          <cell r="H1251" t="str">
            <v>U0504</v>
          </cell>
          <cell r="I1251" t="str">
            <v>若手研究（Ｂ）「惑星探査機搭載用高速中性粒子観測器の開発」</v>
          </cell>
        </row>
        <row r="1252">
          <cell r="G1252" t="str">
            <v>KKH</v>
          </cell>
          <cell r="H1252" t="str">
            <v>U0505</v>
          </cell>
          <cell r="I1252" t="str">
            <v>若手研究（Ｂ）「惑星探査機搭載・非冷却赤外カメラの開発研究」</v>
          </cell>
        </row>
        <row r="1253">
          <cell r="G1253" t="str">
            <v>KKH</v>
          </cell>
          <cell r="H1253" t="str">
            <v>U0506</v>
          </cell>
          <cell r="I1253" t="str">
            <v>若手研究（Ｂ）「自然地形における確率に基づく最適経路計画手法の研究」</v>
          </cell>
        </row>
        <row r="1254">
          <cell r="G1254" t="str">
            <v>KKH</v>
          </cell>
          <cell r="H1254" t="str">
            <v>U0507</v>
          </cell>
          <cell r="I1254" t="str">
            <v>若手研究（Ｂ）「複合材料の拡散律速変形における線形クリープ構成方程式の導出と実験的検証」</v>
          </cell>
        </row>
        <row r="1255">
          <cell r="G1255" t="str">
            <v>KKH</v>
          </cell>
          <cell r="H1255" t="str">
            <v>U0508</v>
          </cell>
          <cell r="I1255" t="str">
            <v>若手研究（Ｂ）「宇宙観測用半導体ＧＥ：ＧＡアレイ遠赤外線検出器の過渡応答メカニズムの全容解明」</v>
          </cell>
        </row>
        <row r="1256">
          <cell r="G1256" t="str">
            <v>KKH</v>
          </cell>
          <cell r="H1256" t="str">
            <v>U0509</v>
          </cell>
          <cell r="I1256" t="str">
            <v>若手研究（Ｂ）「極端紫外から遠紫外領域の分光撮像観測を可能にする光学系技術の習得」</v>
          </cell>
        </row>
        <row r="1257">
          <cell r="G1257" t="str">
            <v>KKH</v>
          </cell>
          <cell r="H1257" t="str">
            <v>U0510</v>
          </cell>
          <cell r="I1257" t="str">
            <v>若手研究（Ｂ）「弾性波を用いた小惑星内部構造探査手法の検討」</v>
          </cell>
        </row>
        <row r="1258">
          <cell r="G1258" t="str">
            <v>KKH</v>
          </cell>
          <cell r="H1258" t="str">
            <v>U0511</v>
          </cell>
          <cell r="I1258" t="str">
            <v>若手研究（Ｂ）「プローブによる宇宙空間電場計測法の定量的研究」</v>
          </cell>
        </row>
        <row r="1259">
          <cell r="G1259" t="str">
            <v>KKH</v>
          </cell>
          <cell r="H1259" t="str">
            <v>U0512</v>
          </cell>
          <cell r="I1259" t="str">
            <v>若手研究（Ｂ）「電界効果を利用した機能的な半導体レーザの研究」</v>
          </cell>
        </row>
        <row r="1260">
          <cell r="G1260" t="str">
            <v>KKH</v>
          </cell>
          <cell r="H1260" t="str">
            <v>U0513</v>
          </cell>
          <cell r="I1260" t="str">
            <v>若手研究（Ｂ）「高分解能な多偏波映像レーダシステムにおける分布ターゲットの高度情報抽出手法の研究」</v>
          </cell>
        </row>
        <row r="1261">
          <cell r="G1261" t="str">
            <v>KKH</v>
          </cell>
          <cell r="H1261" t="str">
            <v>U0516</v>
          </cell>
          <cell r="I1261" t="str">
            <v>若手研究（Ｂ）「パルスプラズマジェットを利用した太陽風プラズマ宇宙推進の実験研究」</v>
          </cell>
        </row>
        <row r="1262">
          <cell r="G1262" t="str">
            <v>KKH</v>
          </cell>
          <cell r="H1262" t="str">
            <v>U0518</v>
          </cell>
          <cell r="I1262" t="str">
            <v>若手研究（Ｂ）「Ｘ線分光による銀河団ガスの金属組織の測定」</v>
          </cell>
        </row>
        <row r="1263">
          <cell r="G1263" t="str">
            <v>KKH</v>
          </cell>
          <cell r="H1263" t="str">
            <v>U0519</v>
          </cell>
          <cell r="I1263" t="str">
            <v>若手研究（Ｂ）「赤外スペクトルの反転解析による火星大気微細構造の研究」</v>
          </cell>
        </row>
        <row r="1264">
          <cell r="G1264" t="str">
            <v>KKH</v>
          </cell>
          <cell r="H1264" t="str">
            <v>U0520</v>
          </cell>
          <cell r="I1264" t="str">
            <v>若手研究（Ｂ）「高温・高放射線環境下で動作するイメージング型高エネルギー粒子検出器の開発」</v>
          </cell>
        </row>
        <row r="1265">
          <cell r="G1265" t="str">
            <v>KKH</v>
          </cell>
          <cell r="H1265" t="str">
            <v>U0521</v>
          </cell>
          <cell r="I1265" t="str">
            <v>若手研究（Ｂ）「低エネルギー重粒子計測用高速中性粒子観測器の開発」</v>
          </cell>
        </row>
        <row r="1266">
          <cell r="G1266" t="str">
            <v>KKH</v>
          </cell>
          <cell r="H1266" t="str">
            <v>U0523</v>
          </cell>
          <cell r="I1266" t="str">
            <v>若手研究（Ｂ）「高温環境下における炭素繊維強化炭素の強度及び変形挙動の支配因子」</v>
          </cell>
        </row>
        <row r="1267">
          <cell r="G1267" t="str">
            <v>KKH</v>
          </cell>
          <cell r="H1267" t="str">
            <v>U0524</v>
          </cell>
          <cell r="I1267" t="str">
            <v>若手研究（Ｂ）「繰り返し接合圧延による軽量発砲マグネシウム合金パネルの創製」</v>
          </cell>
        </row>
        <row r="1268">
          <cell r="G1268" t="str">
            <v>KKH</v>
          </cell>
          <cell r="H1268" t="str">
            <v>U0526</v>
          </cell>
          <cell r="I1268" t="str">
            <v>若手研究（Ｂ）「ロバスト複合領域設計最適化手法の開発と再使用型宇宙往還機への応用」</v>
          </cell>
        </row>
        <row r="1269">
          <cell r="G1269" t="str">
            <v>KKH</v>
          </cell>
          <cell r="H1269" t="str">
            <v>U0528</v>
          </cell>
          <cell r="I1269" t="str">
            <v>若手研究（Ｂ）「細胞の機械的刺激受容プロセス中心分子の探求と細胞骨格系を中心とした応答機構の解明」</v>
          </cell>
        </row>
        <row r="1270">
          <cell r="G1270" t="str">
            <v>KKH</v>
          </cell>
          <cell r="H1270" t="str">
            <v>U0529</v>
          </cell>
          <cell r="I1270" t="str">
            <v>若手研究（Ｂ）「可視域では見えない赤外線星の観測から、太陽と太陽系の運命を探る」</v>
          </cell>
        </row>
        <row r="1271">
          <cell r="G1271" t="str">
            <v>KKH</v>
          </cell>
          <cell r="H1271" t="str">
            <v>U0530</v>
          </cell>
          <cell r="I1271" t="str">
            <v>若手研究（Ｂ）「多波長大規模サーベイによる活動銀河核・銀河の共進化の解明」</v>
          </cell>
        </row>
        <row r="1272">
          <cell r="G1272" t="str">
            <v>KKH</v>
          </cell>
          <cell r="H1272" t="str">
            <v>U0531</v>
          </cell>
          <cell r="I1272" t="str">
            <v>若手研究（Ｂ）「スペースからの赤外スリットなし分光を用いた超遠方・超極赤銀河の探査」</v>
          </cell>
        </row>
        <row r="1273">
          <cell r="G1273" t="str">
            <v>KKH</v>
          </cell>
          <cell r="H1273" t="str">
            <v>U0532</v>
          </cell>
          <cell r="I1273" t="str">
            <v>若手研究（Ｂ）「赤外線衛星データへの過渡応答補正技術の適用によるプラズマに埋もれた星間塵の研究」</v>
          </cell>
        </row>
        <row r="1274">
          <cell r="G1274" t="str">
            <v>KKH</v>
          </cell>
          <cell r="H1274" t="str">
            <v>U0533</v>
          </cell>
          <cell r="I1274" t="str">
            <v>若手研究（Ｂ）「Ｘ線分光による活動的銀河核の構造と進化の研究」</v>
          </cell>
        </row>
        <row r="1275">
          <cell r="G1275" t="str">
            <v>KKH</v>
          </cell>
          <cell r="H1275" t="str">
            <v>U0534</v>
          </cell>
          <cell r="I1275" t="str">
            <v>若手研究（Ｂ）「ピクセル型テルル化カドミウム半導体を用いた宇宙ガンマ線モニターの実証」</v>
          </cell>
        </row>
        <row r="1276">
          <cell r="G1276" t="str">
            <v>KKH</v>
          </cell>
          <cell r="H1276" t="str">
            <v>U0535</v>
          </cell>
          <cell r="I1276" t="str">
            <v>若手研究（Ｂ）「硬Ｘ線撮像分光による銀河系中心の研究」</v>
          </cell>
        </row>
        <row r="1277">
          <cell r="G1277" t="str">
            <v>KKH</v>
          </cell>
          <cell r="H1277" t="str">
            <v>U0536</v>
          </cell>
          <cell r="I1277" t="str">
            <v>若手研究（Ｂ）「惑星探査用地震観測システムの開発と自然地動観測による検証」</v>
          </cell>
        </row>
        <row r="1278">
          <cell r="G1278" t="str">
            <v>KKH</v>
          </cell>
          <cell r="H1278" t="str">
            <v>U0537</v>
          </cell>
          <cell r="I1278" t="str">
            <v>若手研究（Ｂ）「フォーメーションフライトを行う人工衛星の超伝導磁石による相対位置制御」</v>
          </cell>
        </row>
        <row r="1279">
          <cell r="G1279" t="str">
            <v>KKH</v>
          </cell>
          <cell r="H1279" t="str">
            <v>U0538</v>
          </cell>
          <cell r="I1279" t="str">
            <v>若手研究（Ｂ）「動力付パラフォイルの自律飛行制御」</v>
          </cell>
        </row>
        <row r="1280">
          <cell r="G1280" t="str">
            <v>KKH</v>
          </cell>
          <cell r="H1280" t="str">
            <v>U0540</v>
          </cell>
          <cell r="I1280" t="str">
            <v>若手研究（Ｂ）「イントロンを利用した新規遺伝子発現系による他生物種由来酵素高生産株の分子育種」</v>
          </cell>
        </row>
        <row r="1281">
          <cell r="G1281" t="str">
            <v>KKH</v>
          </cell>
          <cell r="H1281" t="str">
            <v>U0542</v>
          </cell>
          <cell r="I1281" t="str">
            <v>若手研究（Ｂ）「多波長・偏光観測によるマグネターの放射機構の解明」</v>
          </cell>
        </row>
        <row r="1282">
          <cell r="G1282" t="str">
            <v>KKH</v>
          </cell>
          <cell r="H1282" t="str">
            <v>U0543</v>
          </cell>
          <cell r="I1282" t="str">
            <v>若手研究（Ｂ）「地球外惑星の直接観測のための高自由度赤外線コロナグラフの開発」</v>
          </cell>
        </row>
        <row r="1283">
          <cell r="G1283" t="str">
            <v>KKH</v>
          </cell>
          <cell r="H1283" t="str">
            <v>U0544</v>
          </cell>
          <cell r="I1283" t="str">
            <v>若手研究（Ｂ）「マランゴニ対流におけるパターン形成機構の解明」</v>
          </cell>
        </row>
        <row r="1284">
          <cell r="G1284" t="str">
            <v>KKH</v>
          </cell>
          <cell r="H1284" t="str">
            <v>U0545</v>
          </cell>
          <cell r="I1284" t="str">
            <v>若手研究（Ｂ）「電離圏の３次元構造観測のための気球搭載型イメージャの開発」</v>
          </cell>
        </row>
        <row r="1285">
          <cell r="G1285" t="str">
            <v>KKH</v>
          </cell>
          <cell r="H1285" t="str">
            <v>U0546</v>
          </cell>
          <cell r="I1285" t="str">
            <v>若手研究（Ｂ）「金星の雲の動的な熱構造の解明」</v>
          </cell>
        </row>
        <row r="1286">
          <cell r="G1286" t="str">
            <v>KKH</v>
          </cell>
          <cell r="H1286" t="str">
            <v>U0551</v>
          </cell>
          <cell r="I1286" t="str">
            <v>若手研究（Ｂ）「将来の惑星探査へ向けた大気突入飛行環境予測技術向上のための熱空気力学的研究」</v>
          </cell>
        </row>
        <row r="1287">
          <cell r="G1287" t="str">
            <v>KKH</v>
          </cell>
          <cell r="H1287" t="str">
            <v>U0553</v>
          </cell>
          <cell r="I1287" t="str">
            <v>若手研究（Ｂ）「高信頼性３次元リアクションホイールの研究」</v>
          </cell>
        </row>
        <row r="1288">
          <cell r="G1288" t="str">
            <v>KKH</v>
          </cell>
          <cell r="H1288" t="str">
            <v>U0554</v>
          </cell>
          <cell r="I1288" t="str">
            <v>若手研究（Ｂ）「水素ライマンα・β線を同時に除去する酸素イオン共鳴散乱光観測反射鏡の開発」</v>
          </cell>
        </row>
        <row r="1289">
          <cell r="G1289" t="str">
            <v>KKH</v>
          </cell>
          <cell r="H1289" t="str">
            <v>U0555</v>
          </cell>
          <cell r="I1289" t="str">
            <v>若手研究（Ｂ）「中間・遠赤外線衛星データを用いた近傍楕円銀河の星間ダストの研究」</v>
          </cell>
        </row>
        <row r="1290">
          <cell r="G1290" t="str">
            <v>KKH</v>
          </cell>
          <cell r="H1290" t="str">
            <v>U0556</v>
          </cell>
          <cell r="I1290" t="str">
            <v>若手研究（Ｂ）「テルル化カドミウム半導体を用いた高精度ガンマ線プローブの開発、実証研究」</v>
          </cell>
        </row>
        <row r="1291">
          <cell r="G1291" t="str">
            <v>KKH</v>
          </cell>
          <cell r="H1291" t="str">
            <v>U0557</v>
          </cell>
          <cell r="I1291" t="str">
            <v>若手研究（Ｂ）「微小重力実験と非定常数値解析の併用による部分予蒸発液滴火炎の局所構造の解明」</v>
          </cell>
        </row>
        <row r="1292">
          <cell r="G1292" t="str">
            <v>KKH</v>
          </cell>
          <cell r="H1292" t="str">
            <v>U0558</v>
          </cell>
          <cell r="I1292" t="str">
            <v>若手研究（Ｂ）「セル電圧均等化回路を用いた蓄電モジュールの劣化解析」</v>
          </cell>
        </row>
        <row r="1293">
          <cell r="G1293" t="str">
            <v>KKH</v>
          </cell>
          <cell r="H1293" t="str">
            <v>U0559</v>
          </cell>
          <cell r="I1293" t="str">
            <v>若手研究（Ｂ）「惑星探査機／衛星搭載用合成開口レーダにおけるリアルタイム機上画像生成処理の研究」</v>
          </cell>
        </row>
        <row r="1294">
          <cell r="G1294" t="str">
            <v>KKH</v>
          </cell>
          <cell r="H1294" t="str">
            <v>U0560</v>
          </cell>
          <cell r="I1294" t="str">
            <v>若手研究（Ｂ）「小天体表面における電波を用いた自己位置同定の研究」</v>
          </cell>
        </row>
        <row r="1295">
          <cell r="G1295" t="str">
            <v>KKH</v>
          </cell>
          <cell r="H1295" t="str">
            <v>U0561</v>
          </cell>
          <cell r="I1295" t="str">
            <v>若手研究（Ｂ）「次世代の高信頼性大気突入システム開発のための柔軟インフレート飛翔体の研究」</v>
          </cell>
        </row>
        <row r="1296">
          <cell r="G1296" t="str">
            <v>KKH</v>
          </cell>
          <cell r="H1296" t="str">
            <v>U0562</v>
          </cell>
          <cell r="I1296" t="str">
            <v>若手研究（Ｂ）「新再突入技術確立に向けた印加磁場による弱電離プラズマ流制御の粒子シミュレーション」</v>
          </cell>
        </row>
        <row r="1297">
          <cell r="G1297" t="str">
            <v>KKH</v>
          </cell>
          <cell r="H1297" t="str">
            <v>U0565</v>
          </cell>
          <cell r="I1297" t="str">
            <v>若手研究（Ｂ）「大学連携ＶＬＢＩによる狭輝線セイフィート１型銀河の観測的研究」</v>
          </cell>
        </row>
        <row r="1298">
          <cell r="G1298" t="str">
            <v>KKH</v>
          </cell>
          <cell r="H1298" t="str">
            <v>U0566</v>
          </cell>
          <cell r="I1298" t="str">
            <v>若手研究（Ｂ）「高出力白色ＬＥＤ（ＧＡＮ，ＺＮＯ系）の劣化を引き起こす増殖性点欠陥の人工的制御」</v>
          </cell>
        </row>
        <row r="1299">
          <cell r="G1299" t="str">
            <v>KKH</v>
          </cell>
          <cell r="H1299" t="str">
            <v>U0567</v>
          </cell>
          <cell r="I1299" t="str">
            <v>若手研究（Ｂ）「北方林の大規模森林火災が地域社会へ与える営業のリスク評価」</v>
          </cell>
        </row>
        <row r="1300">
          <cell r="G1300" t="str">
            <v>KKH</v>
          </cell>
          <cell r="H1300" t="str">
            <v>U0568</v>
          </cell>
          <cell r="I1300" t="str">
            <v>若手研究（Ｂ）「Ｘ線分光を用いた銀河団ガスの運動の探査」</v>
          </cell>
        </row>
        <row r="1301">
          <cell r="G1301" t="str">
            <v>KKH</v>
          </cell>
          <cell r="H1301" t="str">
            <v>U0601</v>
          </cell>
          <cell r="I1301" t="str">
            <v>特別研究促進費「数値流体解析手法を用いたスラスタ性能向上に関する研究」</v>
          </cell>
        </row>
        <row r="1302">
          <cell r="G1302" t="str">
            <v>KKH</v>
          </cell>
          <cell r="H1302" t="str">
            <v>U0901</v>
          </cell>
          <cell r="I1302" t="str">
            <v>特別研究員奨励費「活動的銀河核のＸ線放射機構の観測的研究」</v>
          </cell>
        </row>
        <row r="1303">
          <cell r="G1303" t="str">
            <v>KKH</v>
          </cell>
          <cell r="H1303" t="str">
            <v>U0902</v>
          </cell>
          <cell r="I1303" t="str">
            <v>特別研究員奨励費「硬Ｘ線の偏光観測によるブラックホール天体の放射機構の解明」</v>
          </cell>
        </row>
        <row r="1304">
          <cell r="G1304" t="str">
            <v>KKH</v>
          </cell>
          <cell r="H1304" t="str">
            <v>U0903</v>
          </cell>
          <cell r="I1304" t="str">
            <v>特別研究員奨励費「微粒子照射による宇宙風化作用のシミレーション」</v>
          </cell>
        </row>
        <row r="1305">
          <cell r="G1305" t="str">
            <v>KKH</v>
          </cell>
          <cell r="H1305" t="str">
            <v>U0904</v>
          </cell>
          <cell r="I1305" t="str">
            <v>特別研究員奨励費「ＬＵＮＡＲ－Ａペネトレータによる月熱流速計測システムの開発」</v>
          </cell>
        </row>
        <row r="1306">
          <cell r="G1306" t="str">
            <v>KKH</v>
          </cell>
          <cell r="H1306" t="str">
            <v>U0905</v>
          </cell>
          <cell r="I1306" t="str">
            <v>特別研究員奨励費「金星大気を用いて減速する探査機周りの著しく非平衡な流れの数値解析手法に関する研究」</v>
          </cell>
        </row>
        <row r="1307">
          <cell r="G1307" t="str">
            <v>KKH</v>
          </cell>
          <cell r="H1307" t="str">
            <v>U0906</v>
          </cell>
          <cell r="I1307" t="str">
            <v>特別研究員奨励費「銀河中心領域の高エネルギー活動の統一的研究」</v>
          </cell>
        </row>
        <row r="1308">
          <cell r="G1308" t="str">
            <v>KKH</v>
          </cell>
          <cell r="H1308" t="str">
            <v>U0907</v>
          </cell>
          <cell r="I1308" t="str">
            <v>特別研究員奨励費「Ｘ線によるＭＩＳＳＩＮＧ　ＢＡＲＹＯＮ（銀河間高温物質）探査」</v>
          </cell>
        </row>
        <row r="1309">
          <cell r="G1309" t="str">
            <v>KKH</v>
          </cell>
          <cell r="H1309" t="str">
            <v>U0908</v>
          </cell>
          <cell r="I1309" t="str">
            <v>特別研究員奨励費「高エネルギー宇宙現象解明のための超広帯域スタックＣＣＤカメラ開発」</v>
          </cell>
        </row>
        <row r="1310">
          <cell r="G1310" t="str">
            <v>KKH</v>
          </cell>
          <cell r="H1310" t="str">
            <v>U0909</v>
          </cell>
          <cell r="I1310" t="str">
            <v>特別研究員奨励費「ＡＳＴＲＯ－Ｅ２搭載Ｘ線カロリメータの較正と銀河団ガスの高速運動の観測」</v>
          </cell>
        </row>
        <row r="1311">
          <cell r="G1311" t="str">
            <v>KKH</v>
          </cell>
          <cell r="H1311" t="str">
            <v>U0910</v>
          </cell>
          <cell r="I1311" t="str">
            <v>特別研究員奨励費「地上望遠鏡・飛翔体を用いた惑星間始原物質の観測的研究」</v>
          </cell>
        </row>
        <row r="1312">
          <cell r="G1312" t="str">
            <v>KKH</v>
          </cell>
          <cell r="H1312" t="str">
            <v>U0911</v>
          </cell>
          <cell r="I1312" t="str">
            <v>特別研究員奨励費「ネオジウム－鉄－ボロン系合金の異質核生成低減による包晶相の液相からの直接成長」</v>
          </cell>
        </row>
        <row r="1313">
          <cell r="G1313" t="str">
            <v>KKH</v>
          </cell>
          <cell r="H1313" t="str">
            <v>U0912</v>
          </cell>
          <cell r="I1313" t="str">
            <v>特別研究員奨励費「ＣＤＴＥ結晶の強磁場印可ＴＨＭ成長による高品質化」</v>
          </cell>
        </row>
        <row r="1314">
          <cell r="G1314" t="str">
            <v>KKH</v>
          </cell>
          <cell r="H1314" t="str">
            <v>U0913</v>
          </cell>
          <cell r="I1314" t="str">
            <v>特別研究員奨励費「スペースＶＬＢＩによる銀河核の研究および将来スペースＶＬＢＩミッションの研究」</v>
          </cell>
        </row>
        <row r="1315">
          <cell r="G1315" t="str">
            <v>KKH</v>
          </cell>
          <cell r="H1315" t="str">
            <v>U0915</v>
          </cell>
          <cell r="I1315" t="str">
            <v>特別研究員奨励費「Ｘ線で探る超巨大ブラックホール形成過程」</v>
          </cell>
        </row>
        <row r="1316">
          <cell r="G1316" t="str">
            <v>KKH</v>
          </cell>
          <cell r="H1316" t="str">
            <v>U0916</v>
          </cell>
          <cell r="I1316" t="str">
            <v>特別研究員奨励費「小型衛星によるＭＥＶガンマ線観測の開拓」</v>
          </cell>
        </row>
        <row r="1317">
          <cell r="G1317" t="str">
            <v>KKH</v>
          </cell>
          <cell r="H1317" t="str">
            <v>U0917</v>
          </cell>
          <cell r="I1317" t="str">
            <v>特別研究員奨励費「惑星深部電磁流体プロセスと惑星磁場の変動」</v>
          </cell>
        </row>
        <row r="1318">
          <cell r="G1318" t="str">
            <v>KKH</v>
          </cell>
          <cell r="H1318" t="str">
            <v>U0918</v>
          </cell>
          <cell r="I1318" t="str">
            <v>特別研究員奨励費「活動銀河中心核のＸ線分光観測による中心構造の解明」</v>
          </cell>
        </row>
        <row r="1319">
          <cell r="G1319" t="str">
            <v>KKH</v>
          </cell>
          <cell r="H1319" t="str">
            <v>U0919</v>
          </cell>
          <cell r="I1319" t="str">
            <v>特別研究員奨励費「ＶＳＯＰサーベイ観測で得られたデータの解析（次期スペースＶＬＢＩ観測計画での装置開</v>
          </cell>
        </row>
        <row r="1320">
          <cell r="G1320" t="str">
            <v>KKH</v>
          </cell>
          <cell r="H1320" t="str">
            <v>U0920</v>
          </cell>
          <cell r="I1320" t="str">
            <v>特別研究員奨励費「月地震学：深発月震の特性と後続波フェーズの検出に関する研究」</v>
          </cell>
        </row>
        <row r="1321">
          <cell r="G1321" t="str">
            <v>KKH</v>
          </cell>
          <cell r="H1321" t="str">
            <v>U0924</v>
          </cell>
          <cell r="I1321" t="str">
            <v>特別研究員奨励費「赤外線天文衛星による星生成銀河の進化及び活動銀河核との関連性の研究」</v>
          </cell>
        </row>
        <row r="1322">
          <cell r="G1322" t="str">
            <v>KKH</v>
          </cell>
          <cell r="H1322" t="str">
            <v>U0925</v>
          </cell>
          <cell r="I1322" t="str">
            <v>特別研究員奨励費「若い星の星周シリケイトダスト進化の観測的研究」</v>
          </cell>
        </row>
        <row r="1323">
          <cell r="G1323" t="str">
            <v>KKH</v>
          </cell>
          <cell r="H1323" t="str">
            <v>U0926</v>
          </cell>
          <cell r="I1323" t="str">
            <v>特別研究員奨励費「スピン型ソーラーセイルの膜展開及び膜振動制御用機構の研究と開発」</v>
          </cell>
        </row>
        <row r="1324">
          <cell r="G1324" t="str">
            <v>KKH</v>
          </cell>
          <cell r="H1324" t="str">
            <v>U0928</v>
          </cell>
          <cell r="I1324" t="str">
            <v>特別研究員奨励費「質量降着型Ｘ線パルサーのＸ線スペクトルおよび時間変動の研究」</v>
          </cell>
        </row>
        <row r="1325">
          <cell r="G1325" t="str">
            <v>KKH</v>
          </cell>
          <cell r="H1325" t="str">
            <v>U0929</v>
          </cell>
          <cell r="I1325" t="str">
            <v>特別研究員奨励費「Ｘ線精密分光観測で探る高温宇宙の構造と進化」</v>
          </cell>
        </row>
        <row r="1326">
          <cell r="G1326" t="str">
            <v>KKH</v>
          </cell>
          <cell r="H1326" t="str">
            <v>U0930</v>
          </cell>
          <cell r="I1326" t="str">
            <v>特別研究員奨励費「赤外線分光観測で探る星惑星形成における固体物質進化」</v>
          </cell>
        </row>
        <row r="1327">
          <cell r="G1327" t="str">
            <v>KKH</v>
          </cell>
          <cell r="H1327" t="str">
            <v>U0931</v>
          </cell>
          <cell r="I1327" t="str">
            <v>特別研究員奨励費「太陽圏における粒子密度分布の高感度計測による粒子加速の解明」</v>
          </cell>
        </row>
        <row r="1328">
          <cell r="G1328" t="str">
            <v>KKH</v>
          </cell>
          <cell r="H1328" t="str">
            <v>U0932</v>
          </cell>
          <cell r="I1328" t="str">
            <v>特別研究員奨励費「高速中性粒子の観測データ解析による非磁化惑星超高層大気と太陽風の相互作用解明」</v>
          </cell>
        </row>
        <row r="1329">
          <cell r="G1329" t="str">
            <v>KKH</v>
          </cell>
          <cell r="H1329" t="str">
            <v>U0933</v>
          </cell>
          <cell r="I1329" t="str">
            <v>特別研究員奨励費「赤外線衛星「あかり」（ＡＳＴＲＯ－Ｆ）による大質量銀河形成過程の解明」</v>
          </cell>
        </row>
        <row r="1330">
          <cell r="G1330" t="str">
            <v>KKH</v>
          </cell>
          <cell r="H1330" t="str">
            <v>U0934</v>
          </cell>
          <cell r="I1330" t="str">
            <v>特別研究員奨励費「遠赤外線観測による星形成史の解明」</v>
          </cell>
        </row>
        <row r="1331">
          <cell r="G1331" t="str">
            <v>KKH</v>
          </cell>
          <cell r="H1331" t="str">
            <v>U0935</v>
          </cell>
          <cell r="I1331" t="str">
            <v>特別研究員奨励費「広帯域硬Ｘ線を用いた超新星残骸での宇宙線陽子加速減・機構の解明」</v>
          </cell>
        </row>
        <row r="1332">
          <cell r="G1332" t="str">
            <v>KKH</v>
          </cell>
          <cell r="H1332" t="str">
            <v>U0936</v>
          </cell>
          <cell r="I1332" t="str">
            <v>特別研究員奨励費「粒子シミュレーションを用いた宇宙プラズマ中に発生する大規模渦についての研究」</v>
          </cell>
        </row>
        <row r="1333">
          <cell r="G1333" t="str">
            <v>KKH</v>
          </cell>
          <cell r="H1333" t="str">
            <v>U0937</v>
          </cell>
          <cell r="I1333" t="str">
            <v>特別研究員奨励費「ＶＬＢＩによって変動の大きな活動銀河核の観測を行い、その変動の原因と考えられる星間」</v>
          </cell>
        </row>
        <row r="1334">
          <cell r="G1334" t="str">
            <v>KKH</v>
          </cell>
          <cell r="H1334" t="str">
            <v>U0941</v>
          </cell>
          <cell r="I1334" t="str">
            <v>特別研究員奨励費「室温における六方晶金属特有の新たなクリープメカニズムの解明」</v>
          </cell>
        </row>
        <row r="1335">
          <cell r="G1335" t="str">
            <v>KKH</v>
          </cell>
          <cell r="H1335" t="str">
            <v>U0A01</v>
          </cell>
          <cell r="I1335" t="str">
            <v>学術創成研究費（２）「高高度気球を用いた微小重力実験装置の開発」</v>
          </cell>
        </row>
        <row r="1336">
          <cell r="G1336" t="str">
            <v>KKH</v>
          </cell>
          <cell r="H1336" t="str">
            <v>U0C01</v>
          </cell>
          <cell r="I1336" t="str">
            <v>基礎研究（Ａ）（２）「ＣＤＴＥピクセル検出器による硬Ｘ線・ガンマ線、高感度イメージング観測への応用」</v>
          </cell>
        </row>
        <row r="1337">
          <cell r="G1337" t="str">
            <v>KKH</v>
          </cell>
          <cell r="H1337" t="str">
            <v>U0C02</v>
          </cell>
          <cell r="I1337" t="str">
            <v>基礎研究（Ａ）（２）「マイクロカロリメータによる宇宙Ｘ線分光観測の新展開」</v>
          </cell>
        </row>
        <row r="1338">
          <cell r="G1338" t="str">
            <v>KKH</v>
          </cell>
          <cell r="H1338" t="str">
            <v>U0C03</v>
          </cell>
          <cell r="I1338" t="str">
            <v>基礎研究（Ａ）（２）「セラミックス系スラスタの研究」</v>
          </cell>
        </row>
        <row r="1339">
          <cell r="G1339" t="str">
            <v>KKH</v>
          </cell>
          <cell r="H1339" t="str">
            <v>U0C04</v>
          </cell>
          <cell r="I1339" t="str">
            <v>基礎研究（Ａ）（２）「超薄型フィルムをもちいた高高度気球の開発」</v>
          </cell>
        </row>
        <row r="1340">
          <cell r="G1340" t="str">
            <v>KKH</v>
          </cell>
          <cell r="H1340" t="str">
            <v>U0C05</v>
          </cell>
          <cell r="I1340" t="str">
            <v>基礎研究（Ａ）（２）「木星探査計画のための超遠距離通信・測距技術に関する研究」</v>
          </cell>
        </row>
        <row r="1341">
          <cell r="G1341" t="str">
            <v>KKH</v>
          </cell>
          <cell r="H1341" t="str">
            <v>U0C06</v>
          </cell>
          <cell r="I1341" t="str">
            <v>基盤研究（Ａ）（２）「スペース赤外線観測で探る惑星系の進化：円盤から惑星へ」</v>
          </cell>
        </row>
        <row r="1342">
          <cell r="G1342" t="str">
            <v>KKH</v>
          </cell>
          <cell r="H1342" t="str">
            <v>U0C07</v>
          </cell>
          <cell r="I1342" t="str">
            <v>基盤研究（Ａ）（２）「過冷メルトからの希土類系磁石のニアネットシャイプキャステング」</v>
          </cell>
        </row>
        <row r="1343">
          <cell r="G1343" t="str">
            <v>KKH</v>
          </cell>
          <cell r="H1343" t="str">
            <v>U0C08</v>
          </cell>
          <cell r="I1343" t="str">
            <v>基盤研究（Ａ）（２）「電磁力による再突入飛行体周りの弱電離プラズマ流の制御と空力加熱の制御」</v>
          </cell>
        </row>
        <row r="1344">
          <cell r="G1344" t="str">
            <v>KKH</v>
          </cell>
          <cell r="H1344" t="str">
            <v>U0C09</v>
          </cell>
          <cell r="I1344" t="str">
            <v>基盤研究（Ａ）（２）「超極赤銀河の多波長探査による銀河進化の研究」</v>
          </cell>
        </row>
        <row r="1345">
          <cell r="G1345" t="str">
            <v>KKH</v>
          </cell>
          <cell r="H1345" t="str">
            <v>U0C10</v>
          </cell>
          <cell r="I1345" t="str">
            <v>基盤研究（Ａ）（２）「ルミネッセンスを利用した太陽電池用半導体材料の精密診断技術の開発」</v>
          </cell>
        </row>
        <row r="1346">
          <cell r="G1346" t="str">
            <v>KKH</v>
          </cell>
          <cell r="H1346" t="str">
            <v>U0C11</v>
          </cell>
          <cell r="I1346" t="str">
            <v>基盤研究（Ａ）（２）「スーパープレッシャー気球による長時間飛翔システムの開発」</v>
          </cell>
        </row>
        <row r="1347">
          <cell r="G1347" t="str">
            <v>KKH</v>
          </cell>
          <cell r="H1347" t="str">
            <v>U0C12</v>
          </cell>
          <cell r="I1347" t="str">
            <v>基盤研究（Ａ）「新しい宇宙物理実験のための超小型衛星プラットホームの開発研究とその実証」</v>
          </cell>
        </row>
        <row r="1348">
          <cell r="G1348" t="str">
            <v>KKH</v>
          </cell>
          <cell r="H1348" t="str">
            <v>U0C13</v>
          </cell>
          <cell r="I1348" t="str">
            <v>基盤研究（Ａ）「宇宙第一世代の星の観測的研究」</v>
          </cell>
        </row>
        <row r="1349">
          <cell r="G1349" t="str">
            <v>KKH</v>
          </cell>
          <cell r="H1349" t="str">
            <v>U0C14</v>
          </cell>
          <cell r="I1349" t="str">
            <v>基盤研究（Ａ）「ソーラーセル用完全軸対称シリコンティアドロップ結晶の製造」</v>
          </cell>
        </row>
        <row r="1350">
          <cell r="G1350" t="str">
            <v>KKH</v>
          </cell>
          <cell r="H1350" t="str">
            <v>U0C15</v>
          </cell>
          <cell r="I1350" t="str">
            <v>基盤研究（Ａ）「電磁力による再突入飛行体周りの弱電離プラズマ流の制御とその実機適用性の実証」</v>
          </cell>
        </row>
        <row r="1351">
          <cell r="G1351" t="str">
            <v>KKH</v>
          </cell>
          <cell r="H1351" t="str">
            <v>U0C16</v>
          </cell>
          <cell r="I1351" t="str">
            <v>基盤研究（Ａ）「スペース赤外線コロナグラフの開発：　系外惑星の直接観測を目指して」</v>
          </cell>
        </row>
        <row r="1352">
          <cell r="G1352" t="str">
            <v>KKH</v>
          </cell>
          <cell r="H1352" t="str">
            <v>U0C17</v>
          </cell>
          <cell r="I1352" t="str">
            <v>基盤研究（Ａ）「あかり遠赤外線広域マップの作成とそれを用いた分子雲形成過程の研究」</v>
          </cell>
        </row>
        <row r="1353">
          <cell r="G1353" t="str">
            <v>KKH</v>
          </cell>
          <cell r="H1353" t="str">
            <v>U0D01</v>
          </cell>
          <cell r="I1353" t="str">
            <v>基礎研究（Ｂ）（２）「宇宙輸送のためのＣＦＤの信頼性検証に関する研究」</v>
          </cell>
        </row>
        <row r="1354">
          <cell r="G1354" t="str">
            <v>KKH</v>
          </cell>
          <cell r="H1354" t="str">
            <v>U0D02</v>
          </cell>
          <cell r="I1354" t="str">
            <v>基礎研究（Ｂ）（２）「ＨＥＳＳＩ、「ようこう」、野辺山電波へリオグラフによる太陽フレア粒子加速の研究</v>
          </cell>
        </row>
        <row r="1355">
          <cell r="G1355" t="str">
            <v>KKH</v>
          </cell>
          <cell r="H1355" t="str">
            <v>U0D03</v>
          </cell>
          <cell r="I1355" t="str">
            <v>基礎研究（Ｂ）（２）「ＭＵＳＥＳ－Ｓ探査対象小惑星１９９８ＳＦ３６の表面モデルの構築」</v>
          </cell>
        </row>
        <row r="1356">
          <cell r="G1356" t="str">
            <v>KKH</v>
          </cell>
          <cell r="H1356" t="str">
            <v>U0D04</v>
          </cell>
          <cell r="I1356" t="str">
            <v>基礎研究（Ｂ）（２）「第二相分散材料の高温クリープにおける緩和過程の違いによる均一／不均一変形の実証</v>
          </cell>
        </row>
        <row r="1357">
          <cell r="G1357" t="str">
            <v>KKH</v>
          </cell>
          <cell r="H1357" t="str">
            <v>U0D05</v>
          </cell>
          <cell r="I1357" t="str">
            <v>基礎研究（Ｂ）（２）「プラズマロケットエンジン用の先進的高密度ヘリコンプラズマ源の開発研究」</v>
          </cell>
        </row>
        <row r="1358">
          <cell r="G1358" t="str">
            <v>KKH</v>
          </cell>
          <cell r="H1358" t="str">
            <v>U0D06</v>
          </cell>
          <cell r="I1358" t="str">
            <v>基礎研究（Ｂ）（２）「金星の低高度を飛翔する水蒸気を浮力媒体とした膨張型気球」</v>
          </cell>
        </row>
        <row r="1359">
          <cell r="G1359" t="str">
            <v>KKH</v>
          </cell>
          <cell r="H1359" t="str">
            <v>U0D07</v>
          </cell>
          <cell r="I1359" t="str">
            <v>基礎研究（Ｂ）（２）「モジュール型膜面展開構造物の力学特性に関する研究」</v>
          </cell>
        </row>
        <row r="1360">
          <cell r="G1360" t="str">
            <v>KKH</v>
          </cell>
          <cell r="H1360" t="str">
            <v>U0D08</v>
          </cell>
          <cell r="I1360" t="str">
            <v>基礎研究（Ｂ）（２）「銀河間物質からの酸素輝線検出のためにマグネティックカロリメータの開発」</v>
          </cell>
        </row>
        <row r="1361">
          <cell r="G1361" t="str">
            <v>KKH</v>
          </cell>
          <cell r="H1361" t="str">
            <v>U0D09</v>
          </cell>
          <cell r="I1361" t="str">
            <v>基礎研究（Ｂ）（２）「超高速宇宙浮遊物による薄膜構造物の衝撃破壊の範囲を最小限に止める構造様式の研究</v>
          </cell>
        </row>
        <row r="1362">
          <cell r="G1362" t="str">
            <v>KKH</v>
          </cell>
          <cell r="H1362" t="str">
            <v>U0D10</v>
          </cell>
          <cell r="I1362" t="str">
            <v>基礎研究（Ｂ）（２）「電磁プラズマセイルの推力発生機構の解明」</v>
          </cell>
        </row>
        <row r="1363">
          <cell r="G1363" t="str">
            <v>KKH</v>
          </cell>
          <cell r="H1363" t="str">
            <v>U0D11</v>
          </cell>
          <cell r="I1363" t="str">
            <v>基礎研究（Ｂ）（２）「国内外の複数局を用いた深宇宙探査機の軌道決定に関する研究」</v>
          </cell>
        </row>
        <row r="1364">
          <cell r="G1364" t="str">
            <v>KKH</v>
          </cell>
          <cell r="H1364" t="str">
            <v>U0D12</v>
          </cell>
          <cell r="I1364" t="str">
            <v>基礎研究（Ｂ）（２）「宇宙探査機の低温動作型、推進・電力統合システムの試作研究」</v>
          </cell>
        </row>
        <row r="1365">
          <cell r="G1365" t="str">
            <v>KKH</v>
          </cell>
          <cell r="H1365" t="str">
            <v>U0D13</v>
          </cell>
          <cell r="I1365" t="str">
            <v>基礎研究（Ｂ）（２）「融体液滴浮遊による耐火金属の熱物性計測」</v>
          </cell>
        </row>
        <row r="1366">
          <cell r="G1366" t="str">
            <v>KKH</v>
          </cell>
          <cell r="H1366" t="str">
            <v>U0D16</v>
          </cell>
          <cell r="I1366" t="str">
            <v>基礎研究（Ｂ）（２）「大規模データベースを結合した宇宙科学・天文学統合解析システムの開発」</v>
          </cell>
        </row>
        <row r="1367">
          <cell r="G1367" t="str">
            <v>KKH</v>
          </cell>
          <cell r="H1367" t="str">
            <v>U0D17</v>
          </cell>
          <cell r="I1367" t="str">
            <v>基礎研究（Ｂ）（２）「超高層大気中における中性粒子の速度分布関数を測定可能な計測器の開発」</v>
          </cell>
        </row>
        <row r="1368">
          <cell r="G1368" t="str">
            <v>KKH</v>
          </cell>
          <cell r="H1368" t="str">
            <v>U0D18</v>
          </cell>
          <cell r="I1368" t="str">
            <v>基礎研究（Ｂ）（２）「ゲルマニウムおよびシリコン過冷却融液における熱・物質の輸送特性」</v>
          </cell>
        </row>
        <row r="1369">
          <cell r="G1369" t="str">
            <v>KKH</v>
          </cell>
          <cell r="H1369" t="str">
            <v>U0D19</v>
          </cell>
          <cell r="I1369" t="str">
            <v>基礎研究（Ｂ）（２）「炭素繊維強化炭素基複合材料の気体透過性及び透過防止技術に関する研究」</v>
          </cell>
        </row>
        <row r="1370">
          <cell r="G1370" t="str">
            <v>KKH</v>
          </cell>
          <cell r="H1370" t="str">
            <v>U0D20</v>
          </cell>
          <cell r="I1370" t="str">
            <v>基礎研究（Ｂ）（２）「宇宙構造物の圧電素子を用いたエネルギー回生準能動的制振手法の研究」</v>
          </cell>
        </row>
        <row r="1371">
          <cell r="G1371" t="str">
            <v>KKH</v>
          </cell>
          <cell r="H1371" t="str">
            <v>U0D21</v>
          </cell>
          <cell r="I1371" t="str">
            <v>基礎研究（Ｂ）「次期小惑星サンプルリターンの探査候補天体の研究（地上観測と軌道設計の協力）」</v>
          </cell>
        </row>
        <row r="1372">
          <cell r="G1372" t="str">
            <v>KKH</v>
          </cell>
          <cell r="H1372" t="str">
            <v>U0D22</v>
          </cell>
          <cell r="I1372" t="str">
            <v>基礎研究（Ｂ）「金星大気運動の観測的研究」</v>
          </cell>
        </row>
        <row r="1373">
          <cell r="G1373" t="str">
            <v>KKH</v>
          </cell>
          <cell r="H1373" t="str">
            <v>U0D23</v>
          </cell>
          <cell r="I1373" t="str">
            <v>基礎研究（Ｂ）「超音波可視化法による低ＰＲ数流体液柱マランゴニ対流の遷移現象の解明」</v>
          </cell>
        </row>
        <row r="1374">
          <cell r="G1374" t="str">
            <v>KKH</v>
          </cell>
          <cell r="H1374" t="str">
            <v>U0D24</v>
          </cell>
          <cell r="I1374" t="str">
            <v>基礎研究（Ｂ）「アレイアンテナによるＸ帯・ＫＡ帯深宇宙地上局実現の為の送受信信号合成技術の開発」</v>
          </cell>
        </row>
        <row r="1375">
          <cell r="G1375" t="str">
            <v>KKH</v>
          </cell>
          <cell r="H1375" t="str">
            <v>U0D25</v>
          </cell>
          <cell r="I1375" t="str">
            <v>基礎研究（Ｂ）「階層モジュラー構造物の構造概念と力学特性に関する研究」</v>
          </cell>
        </row>
        <row r="1376">
          <cell r="G1376" t="str">
            <v>KKH</v>
          </cell>
          <cell r="H1376" t="str">
            <v>U0D26</v>
          </cell>
          <cell r="I1376" t="str">
            <v>基盤研究（Ｂ）「積層ゲート絶縁膜の局所的誘電率の研究」</v>
          </cell>
        </row>
        <row r="1377">
          <cell r="G1377" t="str">
            <v>KKH</v>
          </cell>
          <cell r="H1377" t="str">
            <v>U0D27</v>
          </cell>
          <cell r="I1377" t="str">
            <v>基盤研究（Ｂ）「静電浮遊法を利用した高温融体熱物性計測システムの構築」</v>
          </cell>
        </row>
        <row r="1378">
          <cell r="G1378" t="str">
            <v>KKH</v>
          </cell>
          <cell r="H1378" t="str">
            <v>U0D28</v>
          </cell>
          <cell r="I1378" t="str">
            <v>基盤研究（Ｂ）「六方晶金属・合金の室温クリープにおける転位メカニズムの検討」</v>
          </cell>
        </row>
        <row r="1379">
          <cell r="G1379" t="str">
            <v>KKH</v>
          </cell>
          <cell r="H1379" t="str">
            <v>U0D29</v>
          </cell>
          <cell r="I1379" t="str">
            <v>基盤研究（Ｂ）「外惑星への超高速航行を可能とする磁気プラズマセイル推進の地上実証実験」</v>
          </cell>
        </row>
        <row r="1380">
          <cell r="G1380" t="str">
            <v>KKH</v>
          </cell>
          <cell r="H1380" t="str">
            <v>U0D30</v>
          </cell>
          <cell r="I1380" t="str">
            <v>基盤研究（Ｂ）「エネルギ回生型準能動的制振の衛星構造への適用」</v>
          </cell>
        </row>
        <row r="1381">
          <cell r="G1381" t="str">
            <v>KKH</v>
          </cell>
          <cell r="H1381" t="str">
            <v>U0D32</v>
          </cell>
          <cell r="I1381" t="str">
            <v>基盤研究（Ｂ）「空気抵抗を減少させた成層圏用大型耐圧薄膜構造物の研究」</v>
          </cell>
        </row>
        <row r="1382">
          <cell r="G1382" t="str">
            <v>KKH</v>
          </cell>
          <cell r="H1382" t="str">
            <v>U0D33</v>
          </cell>
          <cell r="I1382" t="str">
            <v>基盤研究（Ｂ）「Ｃо系過冷融液の磁気特性」</v>
          </cell>
        </row>
        <row r="1383">
          <cell r="G1383" t="str">
            <v>KKH</v>
          </cell>
          <cell r="H1383" t="str">
            <v>U0D34</v>
          </cell>
          <cell r="I1383" t="str">
            <v>基盤研究（Ｂ）「超臨界燃焼流れにおけるメゾスケール熱物性モデル・燃焼反応モデルの開発」</v>
          </cell>
        </row>
        <row r="1384">
          <cell r="G1384" t="str">
            <v>KKH</v>
          </cell>
          <cell r="H1384" t="str">
            <v>U0D35</v>
          </cell>
          <cell r="I1384" t="str">
            <v>基盤研究（Ｂ）「科学衛星観測データベースの宇宙科学教育への活用」</v>
          </cell>
        </row>
        <row r="1385">
          <cell r="G1385" t="str">
            <v>KKH</v>
          </cell>
          <cell r="H1385" t="str">
            <v>U0D36</v>
          </cell>
          <cell r="I1385" t="str">
            <v>基盤研究（Ｂ）「地球高層中性大気のグローバル・リモートセンシング技術に関する研究」</v>
          </cell>
        </row>
        <row r="1386">
          <cell r="G1386" t="str">
            <v>KKH</v>
          </cell>
          <cell r="H1386" t="str">
            <v>U0D37</v>
          </cell>
          <cell r="I1386" t="str">
            <v>基盤研究（Ｂ）「電離圏イオン観測用高時間分解能イオン質量分析器の開発」</v>
          </cell>
        </row>
        <row r="1387">
          <cell r="G1387" t="str">
            <v>KKH</v>
          </cell>
          <cell r="H1387" t="str">
            <v>U0D38</v>
          </cell>
          <cell r="I1387" t="str">
            <v>基盤研究（Ｂ）「酸素欠損型六方晶ＢＡＴＩＯ３における巨大誘電応答のメカニズム解明と制御」</v>
          </cell>
        </row>
        <row r="1388">
          <cell r="G1388" t="str">
            <v>KKH</v>
          </cell>
          <cell r="H1388" t="str">
            <v>U0D39</v>
          </cell>
          <cell r="I1388" t="str">
            <v>基盤研究（Ｂ）「中高エネルギー電子計測用２次元イメージャー検出器の開発」</v>
          </cell>
        </row>
        <row r="1389">
          <cell r="G1389" t="str">
            <v>KKH</v>
          </cell>
          <cell r="H1389" t="str">
            <v>U0D40</v>
          </cell>
          <cell r="I1389" t="str">
            <v>基盤研究（Ｂ）「三次元強化ＣＦＲＰの最適化設計によるフライホイール用高速回転体の開発」</v>
          </cell>
        </row>
        <row r="1390">
          <cell r="G1390" t="str">
            <v>KKH</v>
          </cell>
          <cell r="H1390" t="str">
            <v>U0D41</v>
          </cell>
          <cell r="I1390" t="str">
            <v>基盤研究（Ｂ）「宇宙機搭載の低温下で動作する、推進系統合型燃料電池の開発」</v>
          </cell>
        </row>
        <row r="1391">
          <cell r="G1391" t="str">
            <v>KKH</v>
          </cell>
          <cell r="H1391" t="str">
            <v>U0D42</v>
          </cell>
          <cell r="I1391" t="str">
            <v>基盤研究（Ｂ）「音響エネルギ回生手法に基づくフェアリング音響低減システムの研究」</v>
          </cell>
        </row>
        <row r="1392">
          <cell r="G1392" t="str">
            <v>KKH</v>
          </cell>
          <cell r="H1392" t="str">
            <v>U0D43</v>
          </cell>
          <cell r="I1392" t="str">
            <v>基盤研究（Ｂ）「博物館・科学館の魅力を増す星空ライブの常設」</v>
          </cell>
        </row>
        <row r="1393">
          <cell r="G1393" t="str">
            <v>KKH</v>
          </cell>
          <cell r="H1393" t="str">
            <v>U0E01</v>
          </cell>
          <cell r="I1393" t="str">
            <v>基礎研究（Ｃ）（２）「惑星探査ローバー搭載小型Ｘ線回折装置の開発」</v>
          </cell>
        </row>
        <row r="1394">
          <cell r="G1394" t="str">
            <v>KKH</v>
          </cell>
          <cell r="H1394" t="str">
            <v>U0E02</v>
          </cell>
          <cell r="I1394" t="str">
            <v>基礎研究（Ｃ）（２）「反陽子と分子の衝突による反陽子水素原子生成の反応動力学研究」</v>
          </cell>
        </row>
        <row r="1395">
          <cell r="G1395" t="str">
            <v>KKH</v>
          </cell>
          <cell r="H1395" t="str">
            <v>U0E03</v>
          </cell>
          <cell r="I1395" t="str">
            <v>基礎研究（Ｃ）（２）「月・惑星探査用遠隔２次イオン質量分析法に関する基礎実験」</v>
          </cell>
        </row>
        <row r="1396">
          <cell r="G1396" t="str">
            <v>KKH</v>
          </cell>
          <cell r="H1396" t="str">
            <v>U0E04</v>
          </cell>
          <cell r="I1396" t="str">
            <v>基礎研究（Ｃ）（２）「月面地中探査のためのモグラ型掘削ロボットの研究」</v>
          </cell>
        </row>
        <row r="1397">
          <cell r="G1397" t="str">
            <v>KKH</v>
          </cell>
          <cell r="H1397" t="str">
            <v>U0E05</v>
          </cell>
          <cell r="I1397" t="str">
            <v>基礎研究（Ｃ）（２）「ＡＳＴＲＯ－Ｅ２による動的宇宙観測のための国際協力研究」</v>
          </cell>
        </row>
        <row r="1398">
          <cell r="G1398" t="str">
            <v>KKH</v>
          </cell>
          <cell r="H1398" t="str">
            <v>U0E06</v>
          </cell>
          <cell r="I1398" t="str">
            <v>基礎研究（Ｃ）（２）「高誘導電率絶縁体薄膜中の欠陥の研究」</v>
          </cell>
        </row>
        <row r="1399">
          <cell r="G1399" t="str">
            <v>KKH</v>
          </cell>
          <cell r="H1399" t="str">
            <v>U0E07</v>
          </cell>
          <cell r="I1399" t="str">
            <v>基礎研究（Ｃ）（２）「ローカライズド制御理論の構築とその宇宙システムの応用」</v>
          </cell>
        </row>
        <row r="1400">
          <cell r="G1400" t="str">
            <v>KKH</v>
          </cell>
          <cell r="H1400" t="str">
            <v>U0E08</v>
          </cell>
          <cell r="I1400" t="str">
            <v>基礎研究（Ｃ）（２）「飽和溶液帯移動法による均一組成ＳＩＧＥバルク結晶成長」</v>
          </cell>
        </row>
        <row r="1401">
          <cell r="G1401" t="str">
            <v>KKH</v>
          </cell>
          <cell r="H1401" t="str">
            <v>U0E10</v>
          </cell>
          <cell r="I1401" t="str">
            <v>基礎研究（Ｃ）（２）「回転液滴振動の内部流動による非線形挙動の解明」</v>
          </cell>
        </row>
        <row r="1402">
          <cell r="G1402" t="str">
            <v>KKH</v>
          </cell>
          <cell r="H1402" t="str">
            <v>U0E11</v>
          </cell>
          <cell r="I1402" t="str">
            <v>基礎研究（Ｃ）（２）「同軸型膜タンクシステムの動特性に関する実験的研究」</v>
          </cell>
        </row>
        <row r="1403">
          <cell r="G1403" t="str">
            <v>KKH</v>
          </cell>
          <cell r="H1403" t="str">
            <v>U0E12</v>
          </cell>
          <cell r="I1403" t="str">
            <v>基礎研究（Ｃ）（２）「地球高層中性大気のグローバル・リモートセンシング技術に関する基礎研究」</v>
          </cell>
        </row>
        <row r="1404">
          <cell r="G1404" t="str">
            <v>KKH</v>
          </cell>
          <cell r="H1404" t="str">
            <v>U0E13</v>
          </cell>
          <cell r="I1404" t="str">
            <v>基礎研究（Ｃ）（２）「赤外線天文衛星ＡＳＴＲＯ－Ｆによる星形成史解明のための国際共同研究」</v>
          </cell>
        </row>
        <row r="1405">
          <cell r="G1405" t="str">
            <v>KKH</v>
          </cell>
          <cell r="H1405" t="str">
            <v>U0E14</v>
          </cell>
          <cell r="I1405" t="str">
            <v>基礎研究（Ｃ）（２）「小型飛翔体の流体現像解析手法に関する研究」</v>
          </cell>
        </row>
        <row r="1406">
          <cell r="G1406" t="str">
            <v>KKH</v>
          </cell>
          <cell r="H1406" t="str">
            <v>U0E15</v>
          </cell>
          <cell r="I1406" t="str">
            <v>基礎研究（Ｃ）「カナリア諸島天文台・衛星国際共同観測による太陽大気層間磁気的カップリングの研究」</v>
          </cell>
        </row>
        <row r="1407">
          <cell r="G1407" t="str">
            <v>KKH</v>
          </cell>
          <cell r="H1407" t="str">
            <v>U0E16</v>
          </cell>
          <cell r="I1407" t="str">
            <v>基礎研究（Ｃ）「次世代スペース望遠鏡で探る宇宙初期の物質進化」</v>
          </cell>
        </row>
        <row r="1408">
          <cell r="G1408" t="str">
            <v>KKH</v>
          </cell>
          <cell r="H1408" t="str">
            <v>U0E18</v>
          </cell>
          <cell r="I1408" t="str">
            <v>基盤研究（Ｃ）「物質と反物質の反応」</v>
          </cell>
        </row>
        <row r="1409">
          <cell r="G1409" t="str">
            <v>KKH</v>
          </cell>
          <cell r="H1409" t="str">
            <v>U0E19</v>
          </cell>
          <cell r="I1409" t="str">
            <v>基盤研究（Ｃ）「複雑系プラズマにおける自己組織化メカニズム」</v>
          </cell>
        </row>
        <row r="1410">
          <cell r="G1410" t="str">
            <v>KKH</v>
          </cell>
          <cell r="H1410" t="str">
            <v>U0E20</v>
          </cell>
          <cell r="I1410" t="str">
            <v>基盤研究（Ｃ）「組み合わせ論理回路のソフトエラー評価を可能とするＬＳＩテスト技術」</v>
          </cell>
        </row>
        <row r="1411">
          <cell r="G1411" t="str">
            <v>KKH</v>
          </cell>
          <cell r="H1411" t="str">
            <v>U0E23</v>
          </cell>
          <cell r="I1411" t="str">
            <v>基盤研究（Ｃ）「［ＣＩＩ］線（１５８μ）による新しい星間物質相と銀河系の大局構造の研究」</v>
          </cell>
        </row>
        <row r="1412">
          <cell r="G1412" t="str">
            <v>KKH</v>
          </cell>
          <cell r="H1412" t="str">
            <v>U0E24</v>
          </cell>
          <cell r="I1412" t="str">
            <v>基盤研究（Ｃ）「赤外線天文衛星あかりで探る宇宙初期の構造形成」</v>
          </cell>
        </row>
        <row r="1413">
          <cell r="G1413" t="str">
            <v>KKH</v>
          </cell>
          <cell r="H1413" t="str">
            <v>U0E25</v>
          </cell>
          <cell r="I1413" t="str">
            <v>基盤研究（Ｃ）「中間赤外線拡散放射マップで探る星形成領域」</v>
          </cell>
        </row>
        <row r="1414">
          <cell r="G1414" t="str">
            <v>KKH</v>
          </cell>
          <cell r="H1414" t="str">
            <v>U0E26</v>
          </cell>
          <cell r="I1414" t="str">
            <v>基盤研究（Ｃ）「高エネルギー宇宙ニュートリノ・電子の新しい観測・解析の為のＮ－Ｋ関数の適用と改良」</v>
          </cell>
        </row>
        <row r="1415">
          <cell r="G1415" t="str">
            <v>KKH</v>
          </cell>
          <cell r="H1415" t="str">
            <v>U0E27</v>
          </cell>
          <cell r="I1415" t="str">
            <v>基盤研究（Ｃ）「テアリング不安定による磁気島が磁気流体スケールのプラズモイドへ成長する過程の研究」</v>
          </cell>
        </row>
        <row r="1416">
          <cell r="G1416" t="str">
            <v>KKH</v>
          </cell>
          <cell r="H1416" t="str">
            <v>U0E28</v>
          </cell>
          <cell r="I1416" t="str">
            <v>基盤研究（Ｃ）「成長界面モルフォロジ不安定性に対する融液流れの影響とそのマルチスケール解析」</v>
          </cell>
        </row>
        <row r="1417">
          <cell r="G1417" t="str">
            <v>KKH</v>
          </cell>
          <cell r="H1417" t="str">
            <v>U0E29</v>
          </cell>
          <cell r="I1417" t="str">
            <v>基盤研究（Ｃ）「惑星探査用小型飛翔体の高揚力化デバイスに関する研究」</v>
          </cell>
        </row>
        <row r="1418">
          <cell r="G1418" t="str">
            <v>KKH</v>
          </cell>
          <cell r="H1418" t="str">
            <v>U0E30</v>
          </cell>
          <cell r="I1418" t="str">
            <v>基盤研究（Ｃ）「ローカライズド制御理論の宇宙システムへの適用に関する研究」</v>
          </cell>
        </row>
        <row r="1419">
          <cell r="G1419" t="str">
            <v>KKH</v>
          </cell>
          <cell r="H1419" t="str">
            <v>U0E31</v>
          </cell>
          <cell r="I1419" t="str">
            <v>基盤研究（Ｃ）「博物館・科学館の魅力を増す星空ライブの常設」</v>
          </cell>
        </row>
        <row r="1420">
          <cell r="G1420" t="str">
            <v>KKH</v>
          </cell>
          <cell r="H1420" t="str">
            <v>U0G01</v>
          </cell>
          <cell r="I1420" t="str">
            <v>学術図書「ＳＣＩＥＮＴＩＦＩＣ　ＢＡＬＬＯＯＮＩＮＧ」</v>
          </cell>
        </row>
        <row r="1421">
          <cell r="G1421" t="str">
            <v>KKH</v>
          </cell>
          <cell r="H1421" t="str">
            <v>U0H01</v>
          </cell>
          <cell r="I1421" t="str">
            <v>研究成果公開促進費「宇宙科学データベースシステム」</v>
          </cell>
        </row>
        <row r="1422">
          <cell r="G1422" t="str">
            <v>KKH</v>
          </cell>
          <cell r="H1422" t="str">
            <v>U0J01</v>
          </cell>
          <cell r="I1422" t="str">
            <v>他大学の分担者（特定領域（１））「精密Ｘ線ドップラー分光で探るブラックホールのダイナミクス」</v>
          </cell>
        </row>
        <row r="1423">
          <cell r="G1423" t="str">
            <v>KKH</v>
          </cell>
          <cell r="H1423" t="str">
            <v>U0J02</v>
          </cell>
          <cell r="I1423" t="str">
            <v>他大学の分担者（基盤研究（Ｂ）（１））「炭素質コンドライト、微隕石及び惑星間塵の起源の相互関係の探求</v>
          </cell>
        </row>
        <row r="1424">
          <cell r="G1424" t="str">
            <v>KKH</v>
          </cell>
          <cell r="H1424" t="str">
            <v>U0J03</v>
          </cell>
          <cell r="I1424" t="str">
            <v>他大学の分担者（基盤研究（Ｂ）（１））「大粒径浮遊液滴の界面大変形と内部流動挙動に関する研究」</v>
          </cell>
        </row>
        <row r="1425">
          <cell r="G1425" t="str">
            <v>KKH</v>
          </cell>
          <cell r="H1425" t="str">
            <v>U0J04</v>
          </cell>
          <cell r="I1425" t="str">
            <v>他大学の分担者（特別推進研究）「硬Ｘ線撮影像観測による非熱的宇宙の研究」</v>
          </cell>
        </row>
        <row r="1426">
          <cell r="G1426" t="str">
            <v>KKH</v>
          </cell>
          <cell r="H1426" t="str">
            <v>U0J06</v>
          </cell>
          <cell r="I1426" t="str">
            <v>他大学の分担者（学術創成研究費）「宇宙天気予報の基礎研究」</v>
          </cell>
        </row>
        <row r="1427">
          <cell r="G1427" t="str">
            <v>KKH</v>
          </cell>
          <cell r="H1427" t="str">
            <v>U0J07</v>
          </cell>
          <cell r="I1427" t="str">
            <v>他大学の分担者（基盤研究Ｂ）「浮遊液滴の非線形ダイナミクスに関する研究」</v>
          </cell>
        </row>
        <row r="1428">
          <cell r="G1428" t="str">
            <v>KKH</v>
          </cell>
          <cell r="H1428" t="str">
            <v>U0J08</v>
          </cell>
          <cell r="I1428" t="str">
            <v>他大学の分担者（特定領域研究）「太陽系外惑星科学の展開（総括班）」</v>
          </cell>
        </row>
        <row r="1429">
          <cell r="G1429" t="str">
            <v>KKH</v>
          </cell>
          <cell r="H1429" t="str">
            <v>U0J09</v>
          </cell>
          <cell r="I1429" t="str">
            <v>他大学の分担者（特定領域研究）「遠・中間赤外線観測による星周円盤ダスト進化の解明」</v>
          </cell>
        </row>
        <row r="1430">
          <cell r="G1430" t="str">
            <v>KKH</v>
          </cell>
          <cell r="H1430" t="str">
            <v>U0J10</v>
          </cell>
          <cell r="I1430" t="str">
            <v>他大学の分担者（基盤研究（B））「金星大気のモデリングによるスーパーローテーションの解明」</v>
          </cell>
        </row>
        <row r="1431">
          <cell r="G1431" t="str">
            <v>KKH</v>
          </cell>
          <cell r="H1431" t="str">
            <v>U0J11</v>
          </cell>
          <cell r="I1431" t="str">
            <v>他大学の分担者（基盤研究（A））「模擬実験と隕石分析による星間有機物から生命構築分子系への進化シナリオの構築」</v>
          </cell>
        </row>
        <row r="1432">
          <cell r="G1432" t="str">
            <v>KKH</v>
          </cell>
          <cell r="H1432" t="str">
            <v>U0J12</v>
          </cell>
          <cell r="I1432" t="str">
            <v>他大学の分担者（基盤研究（A））「ヘリコンプラズマ源を用いた先進的無電極プラズマロケットエンジンの研究開発」</v>
          </cell>
        </row>
        <row r="1433">
          <cell r="G1433" t="str">
            <v>KKH</v>
          </cell>
          <cell r="H1433" t="str">
            <v>U0J16</v>
          </cell>
          <cell r="I1433" t="str">
            <v>他大学の分担者（基礎研究（B））「バリオン宇宙の理論的探求と次世代Ｘ線衛星」</v>
          </cell>
        </row>
        <row r="1434">
          <cell r="G1434" t="str">
            <v>KKH</v>
          </cell>
          <cell r="H1434" t="str">
            <v>U0J17</v>
          </cell>
          <cell r="I1434" t="str">
            <v>他大学の分担者（特定領域研究）「爆発的Ｘ線・γ線から探るガンマ線バーストの起源と環境」</v>
          </cell>
        </row>
        <row r="1435">
          <cell r="G1435" t="str">
            <v>KKH</v>
          </cell>
          <cell r="H1435" t="str">
            <v>U0J18</v>
          </cell>
          <cell r="I1435" t="str">
            <v>他大学の分担者（特別推進研究）「超広帯域ミリ波サブミリ派観測による大規模構造の進化の研究」</v>
          </cell>
        </row>
        <row r="1436">
          <cell r="G1436" t="str">
            <v>KKH</v>
          </cell>
          <cell r="H1436" t="str">
            <v>U0K01</v>
          </cell>
          <cell r="I1436" t="str">
            <v>若手研究（ｽﾀｰﾄｱｯﾌﾟ）「宇宙最始原期ブラックホールの探査」</v>
          </cell>
        </row>
        <row r="1437">
          <cell r="G1437" t="str">
            <v>KKH</v>
          </cell>
          <cell r="H1437" t="str">
            <v>U0K02</v>
          </cell>
          <cell r="I1437" t="str">
            <v>若手研究（ｽﾀｰﾄｱｯﾌﾟ）「蓄積された観測データに用いる太陽活動現象自動検出システムの構築と活用」</v>
          </cell>
        </row>
        <row r="1438">
          <cell r="G1438" t="str">
            <v>KKH</v>
          </cell>
          <cell r="H1438" t="str">
            <v>U0K03</v>
          </cell>
          <cell r="I1438" t="str">
            <v>若手研究（ｽﾀｰﾄｱｯﾌﾟ）「その場観測から宇宙プラズマ構造の二次元像を再現する手法の開発と試験」</v>
          </cell>
        </row>
        <row r="1439">
          <cell r="G1439" t="str">
            <v>KKH</v>
          </cell>
          <cell r="H1439" t="str">
            <v>U0K04</v>
          </cell>
          <cell r="I1439" t="str">
            <v>若手研究（ｽﾀｰﾄｱｯﾌﾟ）「宇宙推進器用セラミックス材料における微小欠陥の形状／寸法を考慮した破壊強度評価」</v>
          </cell>
        </row>
        <row r="1440">
          <cell r="G1440" t="str">
            <v>KKH</v>
          </cell>
          <cell r="H1440" t="str">
            <v>U0K05</v>
          </cell>
          <cell r="I1440" t="str">
            <v>若手研究（ｽﾀｰﾄｱｯﾌﾟ）「吸放熱スイッチング機能を有する宇宙自律熱制御ループシステムの研究」</v>
          </cell>
        </row>
        <row r="1441">
          <cell r="G1441" t="str">
            <v>KKJ</v>
          </cell>
          <cell r="H1441" t="str">
            <v>G8202</v>
          </cell>
          <cell r="I1441" t="str">
            <v>学振（二国間）：損傷を受けた先進複合材料構造の最終強度に関する研究（英国）</v>
          </cell>
        </row>
        <row r="1442">
          <cell r="G1442" t="str">
            <v>KKJ</v>
          </cell>
          <cell r="H1442" t="str">
            <v>G8301</v>
          </cell>
          <cell r="I1442" t="str">
            <v>学振（一般交流）：高温衝撃風洞及び飛行試験によるスクラムジェットエンジンに関する研究（外特研究員）</v>
          </cell>
        </row>
        <row r="1443">
          <cell r="G1443" t="str">
            <v>KKJ</v>
          </cell>
          <cell r="H1443" t="str">
            <v>G8A02</v>
          </cell>
          <cell r="I1443" t="str">
            <v>ＮＥＤＯ助成金：水産養殖工場を実現する工業型養殖技術の研究</v>
          </cell>
        </row>
        <row r="1444">
          <cell r="G1444" t="str">
            <v>KKJ</v>
          </cell>
          <cell r="H1444" t="str">
            <v>G8A03</v>
          </cell>
          <cell r="I1444" t="str">
            <v>ＮＥＤＯ助成金：キャビテイ流れを応用した高効率輸送システムの研究開発</v>
          </cell>
        </row>
        <row r="1445">
          <cell r="G1445" t="str">
            <v>KKJ</v>
          </cell>
          <cell r="H1445" t="str">
            <v>G8A04</v>
          </cell>
          <cell r="I1445" t="str">
            <v>ＮＥＤＯ助成金：ＰDEガスタービンシステムの実証（小島）</v>
          </cell>
        </row>
        <row r="1446">
          <cell r="G1446" t="str">
            <v>KKJ</v>
          </cell>
          <cell r="H1446" t="str">
            <v>U8101</v>
          </cell>
          <cell r="I1446" t="str">
            <v>学振（日米）：非エネルギー分野「宇宙科学」</v>
          </cell>
        </row>
        <row r="1447">
          <cell r="G1447" t="str">
            <v>KKJ</v>
          </cell>
          <cell r="H1447" t="str">
            <v>U8201</v>
          </cell>
          <cell r="I1447" t="str">
            <v>学振（二国間）：有翼宇宙輸送システムの姿勢制御の研究（スロベニア）</v>
          </cell>
        </row>
        <row r="1448">
          <cell r="G1448" t="str">
            <v>KKJ</v>
          </cell>
          <cell r="H1448" t="str">
            <v>U8203</v>
          </cell>
          <cell r="I1448" t="str">
            <v>学振（二国間）：多孔質超断熱材の放射・伝導複合挙動に関する研究（韓国）</v>
          </cell>
        </row>
        <row r="1449">
          <cell r="G1449" t="str">
            <v>KKJ</v>
          </cell>
          <cell r="H1449" t="str">
            <v>U8204</v>
          </cell>
          <cell r="I1449" t="str">
            <v>学振（二国間）：宇宙大構造を探るスペースミッション研究会（オランダ）</v>
          </cell>
        </row>
        <row r="1450">
          <cell r="G1450" t="str">
            <v>KKJ</v>
          </cell>
          <cell r="H1450" t="str">
            <v>U8205</v>
          </cell>
          <cell r="I1450" t="str">
            <v>学振（二国間）：気球搭載望遠鏡を用いた遠赤外［ＣＩＩ］線分光観測による星形成領域の研究（インド）</v>
          </cell>
        </row>
        <row r="1451">
          <cell r="G1451" t="str">
            <v>KKJ</v>
          </cell>
          <cell r="H1451" t="str">
            <v>U8401</v>
          </cell>
          <cell r="I1451" t="str">
            <v>学振（国際研究集会）：低コスト惑星探査ミッションについての国際会議</v>
          </cell>
        </row>
        <row r="1452">
          <cell r="G1452" t="str">
            <v>KKJ</v>
          </cell>
          <cell r="H1452" t="str">
            <v>U8A01</v>
          </cell>
          <cell r="I1452" t="str">
            <v>ＮＥＤＯ助成金：宇宙及び民生展開を目指した未過失／閉鎖環境用固体高分子形燃料電池の開発</v>
          </cell>
        </row>
        <row r="1453">
          <cell r="G1453" t="str">
            <v>KKJ</v>
          </cell>
          <cell r="H1453" t="str">
            <v>U8A05</v>
          </cell>
          <cell r="I1453" t="str">
            <v>ＮＥＤＯ助成金：マイクロ波放電式イオンエンジン「μ１０」の小型静止衛星対応化研究開発</v>
          </cell>
        </row>
        <row r="1454">
          <cell r="G1454" t="str">
            <v>XV1</v>
          </cell>
          <cell r="H1454" t="str">
            <v>G2G11</v>
          </cell>
          <cell r="I1454" t="str">
            <v>施設の整備及び老朽化対策</v>
          </cell>
        </row>
        <row r="1455">
          <cell r="G1455" t="str">
            <v>XV1</v>
          </cell>
          <cell r="H1455" t="str">
            <v>G2H15</v>
          </cell>
          <cell r="I1455" t="str">
            <v>アスベスト除去（１７年度補正予算）（研究開発本部）</v>
          </cell>
        </row>
        <row r="1456">
          <cell r="G1456" t="str">
            <v>XV1</v>
          </cell>
          <cell r="H1456" t="str">
            <v>GD192</v>
          </cell>
          <cell r="I1456" t="str">
            <v>新規建造物の整備（飛行管制塔の施設整備）</v>
          </cell>
        </row>
        <row r="1457">
          <cell r="G1457" t="str">
            <v>XV1</v>
          </cell>
          <cell r="H1457" t="str">
            <v>GFMM5</v>
          </cell>
          <cell r="I1457" t="str">
            <v>施設の維持運営</v>
          </cell>
        </row>
        <row r="1458">
          <cell r="G1458" t="str">
            <v>XV1</v>
          </cell>
          <cell r="H1458" t="str">
            <v>H1C17</v>
          </cell>
          <cell r="I1458" t="str">
            <v>施設の維持運営（宇宙ステーション関連）</v>
          </cell>
        </row>
        <row r="1459">
          <cell r="G1459" t="str">
            <v>XV1</v>
          </cell>
          <cell r="H1459" t="str">
            <v>H1C7K</v>
          </cell>
          <cell r="I1459" t="str">
            <v>施設の維持運営（宇宙ステーション関連）</v>
          </cell>
        </row>
        <row r="1460">
          <cell r="G1460" t="str">
            <v>XV1</v>
          </cell>
          <cell r="H1460" t="str">
            <v>H2321</v>
          </cell>
          <cell r="I1460" t="str">
            <v>施設の整備及び老朽化対策（射点系用地）</v>
          </cell>
        </row>
        <row r="1461">
          <cell r="G1461" t="str">
            <v>XV1</v>
          </cell>
          <cell r="H1461" t="str">
            <v>H2341</v>
          </cell>
          <cell r="I1461" t="str">
            <v>施設の整備及び老朽化対策（種子島用地）</v>
          </cell>
        </row>
        <row r="1462">
          <cell r="G1462" t="str">
            <v>XV1</v>
          </cell>
          <cell r="H1462" t="str">
            <v>H2512</v>
          </cell>
          <cell r="I1462" t="str">
            <v>施設の整備及び老朽化対策（筑波:研究開発試験施設）</v>
          </cell>
        </row>
        <row r="1463">
          <cell r="G1463" t="str">
            <v>XV1</v>
          </cell>
          <cell r="H1463" t="str">
            <v>H2522</v>
          </cell>
          <cell r="I1463" t="str">
            <v>施設の整備及び老朽化対策（筑波：筑波宇宙センター施設整備）</v>
          </cell>
        </row>
        <row r="1464">
          <cell r="G1464" t="str">
            <v>XV1</v>
          </cell>
          <cell r="H1464" t="str">
            <v>H2531</v>
          </cell>
          <cell r="I1464" t="str">
            <v>筑波宇宙センター用地取得</v>
          </cell>
        </row>
        <row r="1465">
          <cell r="G1465" t="str">
            <v>XV1</v>
          </cell>
          <cell r="H1465" t="str">
            <v>H2611</v>
          </cell>
          <cell r="I1465" t="str">
            <v>施設の整備及び老朽化対策（鳩山）</v>
          </cell>
        </row>
        <row r="1466">
          <cell r="G1466" t="str">
            <v>XV1</v>
          </cell>
          <cell r="H1466" t="str">
            <v>H2H14</v>
          </cell>
          <cell r="I1466" t="str">
            <v>アスベスト除去（１７年度補正予算）</v>
          </cell>
        </row>
        <row r="1467">
          <cell r="G1467" t="str">
            <v>XV1</v>
          </cell>
          <cell r="H1467" t="str">
            <v>HA122</v>
          </cell>
          <cell r="I1467" t="str">
            <v>セキュリティ対策施設設備の整備（技術研究関連）</v>
          </cell>
        </row>
        <row r="1468">
          <cell r="G1468" t="str">
            <v>XV1</v>
          </cell>
          <cell r="H1468" t="str">
            <v>HA123</v>
          </cell>
          <cell r="I1468" t="str">
            <v>セキュリティ対策施設設備の整備（宇宙科学研究関連）</v>
          </cell>
        </row>
        <row r="1469">
          <cell r="G1469" t="str">
            <v>XV1</v>
          </cell>
          <cell r="H1469" t="str">
            <v>HC1?1</v>
          </cell>
          <cell r="I1469" t="str">
            <v>用地取得</v>
          </cell>
        </row>
        <row r="1470">
          <cell r="G1470" t="str">
            <v>XV1</v>
          </cell>
          <cell r="H1470" t="str">
            <v>HC139</v>
          </cell>
          <cell r="I1470" t="str">
            <v>施設設備の整備・改修（宇宙利用推進関連）</v>
          </cell>
        </row>
        <row r="1471">
          <cell r="G1471" t="str">
            <v>XV1</v>
          </cell>
          <cell r="H1471" t="str">
            <v>HC13A</v>
          </cell>
          <cell r="I1471" t="str">
            <v>施設設備の整備・改修（技術研究関連）</v>
          </cell>
        </row>
        <row r="1472">
          <cell r="G1472" t="str">
            <v>XV1</v>
          </cell>
          <cell r="H1472" t="str">
            <v>HC141</v>
          </cell>
          <cell r="I1472" t="str">
            <v>種子島宇宙センター用地取得</v>
          </cell>
        </row>
        <row r="1473">
          <cell r="G1473" t="str">
            <v>XV1</v>
          </cell>
          <cell r="H1473" t="str">
            <v>HC151</v>
          </cell>
          <cell r="I1473" t="str">
            <v>筑波宇宙センター用地取得</v>
          </cell>
        </row>
        <row r="1474">
          <cell r="G1474" t="str">
            <v>XV1</v>
          </cell>
          <cell r="H1474" t="str">
            <v>HD161</v>
          </cell>
          <cell r="I1474" t="str">
            <v>新規建造物の整備（統合スパコンの導入に伴う建屋建設）</v>
          </cell>
        </row>
        <row r="1475">
          <cell r="G1475" t="str">
            <v>XV1</v>
          </cell>
          <cell r="H1475" t="str">
            <v>HD171</v>
          </cell>
          <cell r="I1475" t="str">
            <v>新規建造物の整備（相模原キャンパス総合研究棟の新築）</v>
          </cell>
        </row>
        <row r="1476">
          <cell r="G1476" t="str">
            <v>XV1</v>
          </cell>
          <cell r="H1476" t="str">
            <v>HD181</v>
          </cell>
          <cell r="I1476" t="str">
            <v>新規建造物の整備（新地球観測利用推進センターの整備）</v>
          </cell>
        </row>
        <row r="1477">
          <cell r="G1477" t="str">
            <v>XV1</v>
          </cell>
          <cell r="H1477" t="str">
            <v>HD191</v>
          </cell>
          <cell r="I1477" t="str">
            <v>新規建造物の整備（大気球指令管制棟の施設整備）</v>
          </cell>
        </row>
        <row r="1478">
          <cell r="G1478" t="str">
            <v>XV1</v>
          </cell>
          <cell r="H1478" t="str">
            <v>HF1AB</v>
          </cell>
          <cell r="I1478" t="str">
            <v>施設設備の老朽化更新等（技術研究関連）</v>
          </cell>
        </row>
        <row r="1479">
          <cell r="G1479" t="str">
            <v>XV1</v>
          </cell>
          <cell r="H1479" t="str">
            <v>HF1AC</v>
          </cell>
          <cell r="I1479" t="str">
            <v>施設設備の老朽化更新等（宇宙科学研究関連）</v>
          </cell>
        </row>
        <row r="1480">
          <cell r="G1480" t="str">
            <v>XV1</v>
          </cell>
          <cell r="H1480" t="str">
            <v>HF1AD</v>
          </cell>
          <cell r="I1480" t="str">
            <v>施設設備の老朽化更新等（共通施設設備関連）</v>
          </cell>
        </row>
        <row r="1481">
          <cell r="G1481" t="str">
            <v>XV1</v>
          </cell>
          <cell r="H1481" t="str">
            <v>HVF11</v>
          </cell>
          <cell r="I1481" t="str">
            <v>施設の維持運営</v>
          </cell>
        </row>
        <row r="1482">
          <cell r="G1482" t="str">
            <v>XV1</v>
          </cell>
          <cell r="H1482" t="str">
            <v>UFMM2</v>
          </cell>
          <cell r="I1482" t="str">
            <v>施設の整備及び老朽化対策</v>
          </cell>
        </row>
        <row r="1483">
          <cell r="G1483" t="str">
            <v>XV1</v>
          </cell>
          <cell r="H1483" t="str">
            <v>UFMM3</v>
          </cell>
          <cell r="I1483" t="str">
            <v>施設の維持運営</v>
          </cell>
        </row>
        <row r="1484">
          <cell r="G1484" t="str">
            <v>XW1</v>
          </cell>
          <cell r="H1484" t="str">
            <v>AWW17</v>
          </cell>
          <cell r="I1484" t="str">
            <v>非常勤招聘職員等謝金（航空プログラムグループ）</v>
          </cell>
        </row>
        <row r="1485">
          <cell r="G1485" t="str">
            <v>XW1</v>
          </cell>
          <cell r="H1485" t="str">
            <v>GWW15</v>
          </cell>
          <cell r="I1485" t="str">
            <v>非常勤招聘職員等謝金（研究開発本部）</v>
          </cell>
        </row>
        <row r="1486">
          <cell r="G1486" t="str">
            <v>XW1</v>
          </cell>
          <cell r="H1486" t="str">
            <v>HA11H</v>
          </cell>
          <cell r="I1486" t="str">
            <v>常勤招聘職員等謝金（地観費補助金・ＧＯＳＡＴ）</v>
          </cell>
        </row>
        <row r="1487">
          <cell r="G1487" t="str">
            <v>XW1</v>
          </cell>
          <cell r="H1487" t="str">
            <v>HB21H</v>
          </cell>
          <cell r="I1487" t="str">
            <v>常勤招聘職員等謝金（地観費補助金・ＧＰＭ／ＤＰＲ）</v>
          </cell>
        </row>
        <row r="1488">
          <cell r="G1488" t="str">
            <v>XW1</v>
          </cell>
          <cell r="H1488" t="str">
            <v>HC37H</v>
          </cell>
          <cell r="I1488" t="str">
            <v>常勤招聘職員等謝金（地観費補助金・ＧＣＯＭ－Ｗ）</v>
          </cell>
        </row>
        <row r="1489">
          <cell r="G1489" t="str">
            <v>XW1</v>
          </cell>
          <cell r="H1489" t="str">
            <v>HD41H</v>
          </cell>
          <cell r="I1489" t="str">
            <v>常勤招聘職員等謝金（地観費補助金・ＥａｒｔｈＣＡＲＥ／ＣＰＲ）</v>
          </cell>
        </row>
        <row r="1490">
          <cell r="G1490" t="str">
            <v>XW1</v>
          </cell>
          <cell r="H1490" t="str">
            <v>HTPR2</v>
          </cell>
          <cell r="I1490" t="str">
            <v>常勤招聘職員等謝金（宇宙ステーション関連）</v>
          </cell>
        </row>
        <row r="1491">
          <cell r="G1491" t="str">
            <v>XW1</v>
          </cell>
          <cell r="H1491" t="str">
            <v>HTPR4</v>
          </cell>
          <cell r="I1491" t="str">
            <v>非常勤招聘職員等謝金（本社　宇宙ステーション関連）</v>
          </cell>
        </row>
        <row r="1492">
          <cell r="G1492" t="str">
            <v>XW1</v>
          </cell>
          <cell r="H1492" t="str">
            <v>HTPRA</v>
          </cell>
          <cell r="I1492" t="str">
            <v>常勤招聘職員等謝金（地球観測衛星開発）</v>
          </cell>
        </row>
        <row r="1493">
          <cell r="G1493" t="str">
            <v>XW1</v>
          </cell>
          <cell r="H1493" t="str">
            <v>HWW11</v>
          </cell>
          <cell r="I1493" t="str">
            <v>常勤招聘職員等謝金</v>
          </cell>
        </row>
        <row r="1494">
          <cell r="G1494" t="str">
            <v>XW1</v>
          </cell>
          <cell r="H1494" t="str">
            <v>HWW12</v>
          </cell>
          <cell r="I1494" t="str">
            <v>非常勤招聘職員等謝金（本社）</v>
          </cell>
        </row>
        <row r="1495">
          <cell r="G1495" t="str">
            <v>XW1</v>
          </cell>
          <cell r="H1495" t="str">
            <v>KTPR6</v>
          </cell>
          <cell r="I1495" t="str">
            <v>非常勤招聘職員等謝金（宇宙輸送ミッション本部　宇宙ステーション関連）</v>
          </cell>
        </row>
        <row r="1496">
          <cell r="G1496" t="str">
            <v>XW1</v>
          </cell>
          <cell r="H1496" t="str">
            <v>KWW13</v>
          </cell>
          <cell r="I1496" t="str">
            <v>非常勤招聘職員等謝金（宇宙輸送ミッション本部）</v>
          </cell>
        </row>
        <row r="1497">
          <cell r="G1497" t="str">
            <v>XW1</v>
          </cell>
          <cell r="H1497" t="str">
            <v>RA11H</v>
          </cell>
          <cell r="I1497" t="str">
            <v>非常勤招聘職員等謝金（地観費補助金・ＧＯＳＡＴ）</v>
          </cell>
        </row>
        <row r="1498">
          <cell r="G1498" t="str">
            <v>XW1</v>
          </cell>
          <cell r="H1498" t="str">
            <v>RB21H</v>
          </cell>
          <cell r="I1498" t="str">
            <v>非常勤招聘職員等謝金（地観費補助金・ＧＰＭ／ＤＰＲ）</v>
          </cell>
        </row>
        <row r="1499">
          <cell r="G1499" t="str">
            <v>XW1</v>
          </cell>
          <cell r="H1499" t="str">
            <v>RC37H</v>
          </cell>
          <cell r="I1499" t="str">
            <v>非常勤招聘職員等謝金（地観費補助金・ＧＣＯＭ－Ｗ）</v>
          </cell>
        </row>
        <row r="1500">
          <cell r="G1500" t="str">
            <v>XW1</v>
          </cell>
          <cell r="H1500" t="str">
            <v>RWW14</v>
          </cell>
          <cell r="I1500" t="str">
            <v>非常勤招聘職員等謝金（宇宙利用ミッション本部）</v>
          </cell>
        </row>
        <row r="1501">
          <cell r="G1501" t="str">
            <v>XW1</v>
          </cell>
          <cell r="H1501" t="str">
            <v>UWW16</v>
          </cell>
          <cell r="I1501" t="str">
            <v>非常勤招聘職員等謝金（宇宙科学研究本部）</v>
          </cell>
        </row>
        <row r="1502">
          <cell r="G1502" t="str">
            <v>XW1</v>
          </cell>
          <cell r="H1502" t="str">
            <v>YTPR5</v>
          </cell>
          <cell r="I1502" t="str">
            <v>非常勤招聘職員等謝金（宇宙ステーション関連）</v>
          </cell>
        </row>
        <row r="1503">
          <cell r="G1503" t="str">
            <v>XW1</v>
          </cell>
          <cell r="H1503" t="str">
            <v>YTPR6</v>
          </cell>
          <cell r="I1503" t="str">
            <v>非常勤招聘職員等謝金（有人宇宙環境利用ミッション本部　宇宙ステーション関連）</v>
          </cell>
        </row>
        <row r="1504">
          <cell r="G1504" t="str">
            <v>XW1</v>
          </cell>
          <cell r="H1504" t="str">
            <v>YWW18</v>
          </cell>
          <cell r="I1504" t="str">
            <v>非常勤招聘職員等謝金（宇宙ステーション関連）</v>
          </cell>
        </row>
        <row r="1505">
          <cell r="G1505" t="str">
            <v>XWA</v>
          </cell>
          <cell r="H1505" t="str">
            <v>AVVA1</v>
          </cell>
          <cell r="I1505" t="str">
            <v>航空プログラムグループ事業運営</v>
          </cell>
        </row>
        <row r="1506">
          <cell r="G1506" t="str">
            <v>XWA</v>
          </cell>
          <cell r="H1506" t="str">
            <v>AVVA2</v>
          </cell>
          <cell r="I1506" t="str">
            <v>安全・品質保証　事業運営</v>
          </cell>
        </row>
        <row r="1507">
          <cell r="G1507" t="str">
            <v>XWG</v>
          </cell>
          <cell r="H1507" t="str">
            <v>GVVG1</v>
          </cell>
          <cell r="I1507" t="str">
            <v>研究開発本部　事業運営</v>
          </cell>
        </row>
        <row r="1508">
          <cell r="G1508" t="str">
            <v>XWG</v>
          </cell>
          <cell r="H1508" t="str">
            <v>GVVG2</v>
          </cell>
          <cell r="I1508" t="str">
            <v>先端基盤技術研究設備の維持</v>
          </cell>
        </row>
        <row r="1509">
          <cell r="G1509" t="str">
            <v>XWG</v>
          </cell>
          <cell r="H1509" t="str">
            <v>GVVG3</v>
          </cell>
          <cell r="I1509" t="str">
            <v>安全・品質保証　　事業運営</v>
          </cell>
        </row>
        <row r="1510">
          <cell r="G1510" t="str">
            <v>XWH</v>
          </cell>
          <cell r="H1510" t="str">
            <v>AVVHE</v>
          </cell>
          <cell r="I1510" t="str">
            <v>航空プログラムグループ運営業務</v>
          </cell>
        </row>
        <row r="1511">
          <cell r="G1511" t="str">
            <v>XWH</v>
          </cell>
          <cell r="H1511" t="str">
            <v>GVVH3</v>
          </cell>
          <cell r="I1511" t="str">
            <v>研究開発本部運営業務</v>
          </cell>
        </row>
        <row r="1512">
          <cell r="G1512" t="str">
            <v>XWH</v>
          </cell>
          <cell r="H1512" t="str">
            <v>HVVH5</v>
          </cell>
          <cell r="I1512" t="str">
            <v>本社運営業務</v>
          </cell>
        </row>
        <row r="1513">
          <cell r="G1513" t="str">
            <v>XWH</v>
          </cell>
          <cell r="H1513" t="str">
            <v>HVVH6</v>
          </cell>
          <cell r="I1513" t="str">
            <v>安全・信頼性管理部運営業務</v>
          </cell>
        </row>
        <row r="1514">
          <cell r="G1514" t="str">
            <v>XWH</v>
          </cell>
          <cell r="H1514" t="str">
            <v>HVVH7</v>
          </cell>
          <cell r="I1514" t="str">
            <v>情報システム部運営業務</v>
          </cell>
        </row>
        <row r="1515">
          <cell r="G1515" t="str">
            <v>XWH</v>
          </cell>
          <cell r="H1515" t="str">
            <v>HVVH8</v>
          </cell>
          <cell r="I1515" t="str">
            <v>施設設備部運営業務</v>
          </cell>
        </row>
        <row r="1516">
          <cell r="G1516" t="str">
            <v>XWH</v>
          </cell>
          <cell r="H1516" t="str">
            <v>HVVH9</v>
          </cell>
          <cell r="I1516" t="str">
            <v>周波数管理室運営業務</v>
          </cell>
        </row>
        <row r="1517">
          <cell r="G1517" t="str">
            <v>XWH</v>
          </cell>
          <cell r="H1517" t="str">
            <v>HVVHA</v>
          </cell>
          <cell r="I1517" t="str">
            <v>筑波宇宙センター運営業務</v>
          </cell>
        </row>
        <row r="1518">
          <cell r="G1518" t="str">
            <v>XWH</v>
          </cell>
          <cell r="H1518" t="str">
            <v>HVVHC</v>
          </cell>
          <cell r="I1518" t="str">
            <v>外部諮問委員会運営業務</v>
          </cell>
        </row>
        <row r="1519">
          <cell r="G1519" t="str">
            <v>XWH</v>
          </cell>
          <cell r="H1519" t="str">
            <v>HVVHD</v>
          </cell>
          <cell r="I1519" t="str">
            <v>ＳＥ推進業務</v>
          </cell>
        </row>
        <row r="1520">
          <cell r="G1520" t="str">
            <v>XWH</v>
          </cell>
          <cell r="H1520" t="str">
            <v>HVVHH</v>
          </cell>
          <cell r="I1520" t="str">
            <v>調布航空宇宙センター運営業務</v>
          </cell>
        </row>
        <row r="1521">
          <cell r="G1521" t="str">
            <v>XWH</v>
          </cell>
          <cell r="H1521" t="str">
            <v>HVVHJ</v>
          </cell>
          <cell r="I1521" t="str">
            <v>相模原キャンパス運営業務</v>
          </cell>
        </row>
        <row r="1522">
          <cell r="G1522" t="str">
            <v>XWH</v>
          </cell>
          <cell r="H1522" t="str">
            <v>HVVHK</v>
          </cell>
          <cell r="I1522" t="str">
            <v>財務部全社共通業務</v>
          </cell>
        </row>
        <row r="1523">
          <cell r="G1523" t="str">
            <v>XWH</v>
          </cell>
          <cell r="H1523" t="str">
            <v>HVVHL</v>
          </cell>
          <cell r="I1523" t="str">
            <v>人事部全社共通業務</v>
          </cell>
        </row>
        <row r="1524">
          <cell r="G1524" t="str">
            <v>XWH</v>
          </cell>
          <cell r="H1524" t="str">
            <v>JVVHB</v>
          </cell>
          <cell r="I1524" t="str">
            <v>情報収集衛星システム開発グループ運営業務</v>
          </cell>
        </row>
        <row r="1525">
          <cell r="G1525" t="str">
            <v>XWH</v>
          </cell>
          <cell r="H1525" t="str">
            <v>KVVH1</v>
          </cell>
          <cell r="I1525" t="str">
            <v>宇宙輸送ミッション本部運営業務</v>
          </cell>
        </row>
        <row r="1526">
          <cell r="G1526" t="str">
            <v>XWH</v>
          </cell>
          <cell r="H1526" t="str">
            <v>KVVHG</v>
          </cell>
          <cell r="I1526" t="str">
            <v>宇宙輸送ミッション本部運営業務（輸送系）</v>
          </cell>
        </row>
        <row r="1527">
          <cell r="G1527" t="str">
            <v>XWH</v>
          </cell>
          <cell r="H1527" t="str">
            <v>RVVH2</v>
          </cell>
          <cell r="I1527" t="str">
            <v>宇宙利用ミッション本部運営業務</v>
          </cell>
        </row>
        <row r="1528">
          <cell r="G1528" t="str">
            <v>XWH</v>
          </cell>
          <cell r="H1528" t="str">
            <v>UVVH4</v>
          </cell>
          <cell r="I1528" t="str">
            <v>宇宙科学研究本部運営業務</v>
          </cell>
        </row>
        <row r="1529">
          <cell r="G1529" t="str">
            <v>XWH</v>
          </cell>
          <cell r="H1529" t="str">
            <v>YVVHF</v>
          </cell>
          <cell r="I1529" t="str">
            <v>有人宇宙環境利用ミッション本部運営業務</v>
          </cell>
        </row>
        <row r="1530">
          <cell r="G1530" t="str">
            <v>XWK</v>
          </cell>
          <cell r="H1530" t="str">
            <v>KVVK1</v>
          </cell>
          <cell r="I1530" t="str">
            <v>宇宙輸送ミッション本部　事業運営</v>
          </cell>
        </row>
        <row r="1531">
          <cell r="G1531" t="str">
            <v>XWK</v>
          </cell>
          <cell r="H1531" t="str">
            <v>KVVK2</v>
          </cell>
          <cell r="I1531" t="str">
            <v>宇宙輸送ミッション本部　事業運営（輸送系）</v>
          </cell>
        </row>
        <row r="1532">
          <cell r="G1532" t="str">
            <v>XWL</v>
          </cell>
          <cell r="H1532" t="str">
            <v>LUUL1</v>
          </cell>
          <cell r="I1532" t="str">
            <v>月・惑星探査プログラムグループ　運営業務</v>
          </cell>
        </row>
        <row r="1533">
          <cell r="G1533" t="str">
            <v>XWL</v>
          </cell>
          <cell r="H1533" t="str">
            <v>LVVL1</v>
          </cell>
          <cell r="I1533" t="str">
            <v>月・惑星探査プログラムグループ　運営業務</v>
          </cell>
        </row>
        <row r="1534">
          <cell r="G1534" t="str">
            <v>XWR</v>
          </cell>
          <cell r="H1534" t="str">
            <v>RVVJ1</v>
          </cell>
          <cell r="I1534" t="str">
            <v>宇宙利用ミッション本部　事業運営</v>
          </cell>
        </row>
        <row r="1535">
          <cell r="G1535" t="str">
            <v>XWR</v>
          </cell>
          <cell r="H1535" t="str">
            <v>RVVP3</v>
          </cell>
          <cell r="I1535" t="str">
            <v>利用推進プログラム・ＳＥ室の運営</v>
          </cell>
        </row>
        <row r="1536">
          <cell r="G1536" t="str">
            <v>XWR</v>
          </cell>
          <cell r="H1536" t="str">
            <v>RVVR7</v>
          </cell>
          <cell r="I1536" t="str">
            <v>地球フロンティア研究</v>
          </cell>
        </row>
        <row r="1537">
          <cell r="G1537" t="str">
            <v>XWR</v>
          </cell>
          <cell r="H1537" t="str">
            <v>RVVR8</v>
          </cell>
          <cell r="I1537" t="str">
            <v>地球シミュレータの運用</v>
          </cell>
        </row>
        <row r="1538">
          <cell r="G1538" t="str">
            <v>XWU</v>
          </cell>
          <cell r="H1538" t="str">
            <v>UVVU1</v>
          </cell>
          <cell r="I1538" t="str">
            <v>宇宙科学研究本部　事業運営</v>
          </cell>
        </row>
        <row r="1539">
          <cell r="G1539" t="str">
            <v>XWU</v>
          </cell>
          <cell r="H1539" t="str">
            <v>UVVU2</v>
          </cell>
          <cell r="I1539" t="str">
            <v>深宇宙探査センター</v>
          </cell>
        </row>
        <row r="1540">
          <cell r="G1540" t="str">
            <v>XWU</v>
          </cell>
          <cell r="H1540" t="str">
            <v>UVVU3</v>
          </cell>
          <cell r="I1540" t="str">
            <v>対外協力室運営</v>
          </cell>
        </row>
        <row r="1541">
          <cell r="G1541" t="str">
            <v>XWU</v>
          </cell>
          <cell r="H1541" t="str">
            <v>UVVU4</v>
          </cell>
          <cell r="I1541" t="str">
            <v>技術組織</v>
          </cell>
        </row>
        <row r="1542">
          <cell r="G1542" t="str">
            <v>XWU</v>
          </cell>
          <cell r="H1542" t="str">
            <v>UVVU5</v>
          </cell>
          <cell r="I1542" t="str">
            <v>研究・観測設備維持</v>
          </cell>
        </row>
        <row r="1543">
          <cell r="G1543" t="str">
            <v>XWU</v>
          </cell>
          <cell r="H1543" t="str">
            <v>UVVU6</v>
          </cell>
          <cell r="I1543" t="str">
            <v>あきるの実験施設維持運営</v>
          </cell>
        </row>
        <row r="1544">
          <cell r="G1544" t="str">
            <v>XWU</v>
          </cell>
          <cell r="H1544" t="str">
            <v>UVVU7</v>
          </cell>
          <cell r="I1544" t="str">
            <v>安全・品質保証室</v>
          </cell>
        </row>
        <row r="1545">
          <cell r="G1545" t="str">
            <v>XWY</v>
          </cell>
          <cell r="H1545" t="str">
            <v>YVVY1</v>
          </cell>
          <cell r="I1545" t="str">
            <v>有人宇宙環境利用ミッション本部　事業運営</v>
          </cell>
        </row>
        <row r="1546">
          <cell r="G1546" t="str">
            <v>XY1</v>
          </cell>
          <cell r="H1546" t="str">
            <v>HWWY1</v>
          </cell>
          <cell r="I1546" t="str">
            <v>役職員給与（役員給与、職員給与等）、共通経費（退職金、福利費）</v>
          </cell>
        </row>
        <row r="1547">
          <cell r="G1547" t="str">
            <v>XY2</v>
          </cell>
          <cell r="H1547" t="str">
            <v>AXX1H</v>
          </cell>
          <cell r="I1547" t="str">
            <v>航空プログラムグループ一般管理業務</v>
          </cell>
        </row>
        <row r="1548">
          <cell r="G1548" t="str">
            <v>XY2</v>
          </cell>
          <cell r="H1548" t="str">
            <v>GXX1F</v>
          </cell>
          <cell r="I1548" t="str">
            <v>研究開発本部一般管理業務</v>
          </cell>
        </row>
        <row r="1549">
          <cell r="G1549" t="str">
            <v>XY2</v>
          </cell>
          <cell r="H1549" t="str">
            <v>HXX01</v>
          </cell>
          <cell r="I1549" t="str">
            <v>租税公課</v>
          </cell>
        </row>
        <row r="1550">
          <cell r="G1550" t="str">
            <v>XY2</v>
          </cell>
          <cell r="H1550" t="str">
            <v>HXX11</v>
          </cell>
          <cell r="I1550" t="str">
            <v>経営企画部運営業務</v>
          </cell>
        </row>
        <row r="1551">
          <cell r="G1551" t="str">
            <v>XY2</v>
          </cell>
          <cell r="H1551" t="str">
            <v>HXX12</v>
          </cell>
          <cell r="I1551" t="str">
            <v>産学官連携部運営業務</v>
          </cell>
        </row>
        <row r="1552">
          <cell r="G1552" t="str">
            <v>XY2</v>
          </cell>
          <cell r="H1552" t="str">
            <v>HXX13</v>
          </cell>
          <cell r="I1552" t="str">
            <v>評価・監査室運営業務</v>
          </cell>
        </row>
        <row r="1553">
          <cell r="G1553" t="str">
            <v>XY2</v>
          </cell>
          <cell r="H1553" t="str">
            <v>HXX14</v>
          </cell>
          <cell r="I1553" t="str">
            <v>広報部運営業務</v>
          </cell>
        </row>
        <row r="1554">
          <cell r="G1554" t="str">
            <v>XY2</v>
          </cell>
          <cell r="H1554" t="str">
            <v>HXX15</v>
          </cell>
          <cell r="I1554" t="str">
            <v>セキュリティ統括室運営業務</v>
          </cell>
        </row>
        <row r="1555">
          <cell r="G1555" t="str">
            <v>XY2</v>
          </cell>
          <cell r="H1555" t="str">
            <v>HXX16</v>
          </cell>
          <cell r="I1555" t="str">
            <v>総務部運営業務</v>
          </cell>
        </row>
        <row r="1556">
          <cell r="G1556" t="str">
            <v>XY2</v>
          </cell>
          <cell r="H1556" t="str">
            <v>HXX17</v>
          </cell>
          <cell r="I1556" t="str">
            <v>人事部運営業務</v>
          </cell>
        </row>
        <row r="1557">
          <cell r="G1557" t="str">
            <v>XY2</v>
          </cell>
          <cell r="H1557" t="str">
            <v>HXX18</v>
          </cell>
          <cell r="I1557" t="str">
            <v>財務部運営業務</v>
          </cell>
        </row>
        <row r="1558">
          <cell r="G1558" t="str">
            <v>XY2</v>
          </cell>
          <cell r="H1558" t="str">
            <v>HXX19</v>
          </cell>
          <cell r="I1558" t="str">
            <v>契約部運営業務</v>
          </cell>
        </row>
        <row r="1559">
          <cell r="G1559" t="str">
            <v>XY2</v>
          </cell>
          <cell r="H1559" t="str">
            <v>HXX1A</v>
          </cell>
          <cell r="I1559" t="str">
            <v>国際部運営業務</v>
          </cell>
        </row>
        <row r="1560">
          <cell r="G1560" t="str">
            <v>XY2</v>
          </cell>
          <cell r="H1560" t="str">
            <v>HXX1B</v>
          </cell>
          <cell r="I1560" t="str">
            <v>筑波宇宙センター管理部運営業務</v>
          </cell>
        </row>
        <row r="1561">
          <cell r="G1561" t="str">
            <v>XY2</v>
          </cell>
          <cell r="H1561" t="str">
            <v>HXX1C</v>
          </cell>
          <cell r="I1561" t="str">
            <v>筑波宇宙センター健康増進室運営業務</v>
          </cell>
        </row>
        <row r="1562">
          <cell r="G1562" t="str">
            <v>XY2</v>
          </cell>
          <cell r="H1562" t="str">
            <v>HXX1L</v>
          </cell>
          <cell r="I1562" t="str">
            <v>調布航空宇宙センター管理部運営業務</v>
          </cell>
        </row>
        <row r="1563">
          <cell r="G1563" t="str">
            <v>XY2</v>
          </cell>
          <cell r="H1563" t="str">
            <v>HXX1M</v>
          </cell>
          <cell r="I1563" t="str">
            <v>相模原キャンパス管理部運営業務</v>
          </cell>
        </row>
        <row r="1564">
          <cell r="G1564" t="str">
            <v>XY2</v>
          </cell>
          <cell r="H1564" t="str">
            <v>KXX1D</v>
          </cell>
          <cell r="I1564" t="str">
            <v>宇宙輸送ミッション本部一般管理業務</v>
          </cell>
        </row>
        <row r="1565">
          <cell r="G1565" t="str">
            <v>XY2</v>
          </cell>
          <cell r="H1565" t="str">
            <v>LXX1K</v>
          </cell>
          <cell r="I1565" t="str">
            <v>月・惑星探査プログラムグループ一般管理業務</v>
          </cell>
        </row>
        <row r="1566">
          <cell r="G1566" t="str">
            <v>XY2</v>
          </cell>
          <cell r="H1566" t="str">
            <v>RXX1E</v>
          </cell>
          <cell r="I1566" t="str">
            <v>宇宙利用ミッション本部一般管理業務</v>
          </cell>
        </row>
        <row r="1567">
          <cell r="G1567" t="str">
            <v>XY2</v>
          </cell>
          <cell r="H1567" t="str">
            <v>UXX1G</v>
          </cell>
          <cell r="I1567" t="str">
            <v>宇宙科学研究本部一般管理業務</v>
          </cell>
        </row>
        <row r="1568">
          <cell r="G1568" t="str">
            <v>XY2</v>
          </cell>
          <cell r="H1568" t="str">
            <v>YXX1J</v>
          </cell>
          <cell r="I1568" t="str">
            <v>有人宇宙環境利用ミッション本部一般管理業務</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別決算"/>
      <sheetName val="大事項別目別決算"/>
      <sheetName val="事項別目別決算"/>
      <sheetName val="委員手当"/>
      <sheetName val="諸謝金"/>
      <sheetName val="職員旅費"/>
      <sheetName val="委員等旅費"/>
      <sheetName val="庁費"/>
      <sheetName val="補助金"/>
      <sheetName val="運営費交付金"/>
      <sheetName val="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ow r="1">
          <cell r="A1" t="str">
            <v>担当係名</v>
          </cell>
        </row>
        <row r="2">
          <cell r="A2" t="str">
            <v>総務</v>
          </cell>
          <cell r="B2" t="str">
            <v>01 契約第１係</v>
          </cell>
          <cell r="C2" t="str">
            <v>091 北方領土問題対策に必要な経費</v>
          </cell>
          <cell r="D2" t="str">
            <v>001 規定定員に伴う経費</v>
          </cell>
        </row>
        <row r="3">
          <cell r="A3" t="str">
            <v>企画</v>
          </cell>
          <cell r="B3" t="str">
            <v>02 契約第２係</v>
          </cell>
          <cell r="C3" t="str">
            <v>093 北方対策本部の運営に必要な経費</v>
          </cell>
          <cell r="D3" t="str">
            <v>016 経常事務費</v>
          </cell>
        </row>
        <row r="4">
          <cell r="A4" t="str">
            <v>啓発</v>
          </cell>
          <cell r="B4" t="str">
            <v>03 契約第３係</v>
          </cell>
          <cell r="C4" t="str">
            <v>092 独立行政法人北方領土問題対策協会運営費交付金に必要な経費</v>
          </cell>
          <cell r="D4" t="str">
            <v>001 北方地域総合実態調査等経費</v>
          </cell>
        </row>
        <row r="5">
          <cell r="A5" t="str">
            <v>調整</v>
          </cell>
          <cell r="B5" t="str">
            <v>04 契約第４係</v>
          </cell>
          <cell r="C5" t="str">
            <v>094 独立行政法人北方領土問題対策協会施設整備に必要な経費</v>
          </cell>
          <cell r="D5" t="str">
            <v>006 北方領土返還要求運動推進経費</v>
          </cell>
        </row>
        <row r="6">
          <cell r="B6" t="str">
            <v>05 営繕係</v>
          </cell>
          <cell r="D6" t="str">
            <v>011 北方四島交流等推進経費</v>
          </cell>
        </row>
        <row r="7">
          <cell r="B7" t="str">
            <v>06 管理第１係</v>
          </cell>
          <cell r="D7" t="str">
            <v>016 独立行政法人評価委員会北方領土問題対策協会分科会に必要な経費</v>
          </cell>
        </row>
        <row r="8">
          <cell r="B8" t="str">
            <v>07 管理第２係</v>
          </cell>
          <cell r="D8" t="str">
            <v>021 北方領土隣接地域振興啓発経費</v>
          </cell>
        </row>
        <row r="9">
          <cell r="B9" t="str">
            <v>08 給与第１係</v>
          </cell>
          <cell r="D9" t="str">
            <v>026 北方領土旧漁協権者等貸付事業に必要な経費</v>
          </cell>
        </row>
        <row r="10">
          <cell r="B10" t="str">
            <v>09 給与第２係</v>
          </cell>
        </row>
        <row r="11">
          <cell r="B11" t="str">
            <v>10 用度第１係</v>
          </cell>
        </row>
        <row r="12">
          <cell r="B12" t="str">
            <v>11 用度第２係</v>
          </cell>
        </row>
        <row r="13">
          <cell r="B13" t="str">
            <v>12 管財係</v>
          </cell>
        </row>
        <row r="35">
          <cell r="F35" t="str">
            <v>64510 備品費　その他</v>
          </cell>
        </row>
        <row r="36">
          <cell r="F36" t="str">
            <v>64531 備品費　事務用品</v>
          </cell>
        </row>
        <row r="37">
          <cell r="F37" t="str">
            <v>64567 消耗品費　その他</v>
          </cell>
        </row>
        <row r="38">
          <cell r="F38" t="str">
            <v>64588 消耗品費　事務用品</v>
          </cell>
        </row>
        <row r="39">
          <cell r="F39" t="str">
            <v>64614 印刷製本費</v>
          </cell>
        </row>
        <row r="40">
          <cell r="F40" t="str">
            <v>64641 通信運搬費　物品</v>
          </cell>
        </row>
        <row r="41">
          <cell r="F41" t="str">
            <v>64661 通信運搬費　電話料</v>
          </cell>
        </row>
        <row r="42">
          <cell r="F42" t="str">
            <v>64682 通信運搬費　その他</v>
          </cell>
        </row>
        <row r="43">
          <cell r="F43" t="str">
            <v>64703 通信運搬費　後納郵便料</v>
          </cell>
        </row>
        <row r="44">
          <cell r="F44" t="str">
            <v>64724 通信運搬費　送料</v>
          </cell>
        </row>
        <row r="45">
          <cell r="F45" t="str">
            <v>64745 通信運搬費　前渡官</v>
          </cell>
        </row>
        <row r="46">
          <cell r="F46" t="str">
            <v>64771 借料及び損料　タクシー代</v>
          </cell>
        </row>
        <row r="47">
          <cell r="F47" t="str">
            <v>64792 借料及び損料　その他</v>
          </cell>
        </row>
        <row r="48">
          <cell r="F48" t="str">
            <v>64829 会議費　物品</v>
          </cell>
        </row>
        <row r="49">
          <cell r="F49" t="str">
            <v>64840 会議費　打合せ経費</v>
          </cell>
        </row>
        <row r="50">
          <cell r="F50" t="str">
            <v>64861 会議費　その他</v>
          </cell>
        </row>
        <row r="51">
          <cell r="F51" t="str">
            <v>64897 雑役務費　各種工事</v>
          </cell>
        </row>
        <row r="52">
          <cell r="F52" t="str">
            <v>64918 雑役務費　ＮＨＫ受信料</v>
          </cell>
        </row>
        <row r="53">
          <cell r="F53" t="str">
            <v>64939 雑役務費　非対象</v>
          </cell>
        </row>
        <row r="54">
          <cell r="F54" t="str">
            <v>64950 雑役務費　その他</v>
          </cell>
        </row>
        <row r="55">
          <cell r="F55" t="str">
            <v>65011 庁費　前渡官</v>
          </cell>
        </row>
        <row r="56">
          <cell r="F56" t="str">
            <v>65026 賃金　前渡官</v>
          </cell>
        </row>
        <row r="57">
          <cell r="F57" t="str">
            <v>65052 保険料</v>
          </cell>
        </row>
        <row r="58">
          <cell r="F58" t="str">
            <v>65068 保険料　前渡官</v>
          </cell>
        </row>
        <row r="59">
          <cell r="F59" t="str">
            <v>65094 職員厚生経費　物品</v>
          </cell>
        </row>
        <row r="60">
          <cell r="F60" t="str">
            <v>65115 職員厚生経費　検診料</v>
          </cell>
        </row>
        <row r="61">
          <cell r="F61" t="str">
            <v>65136 職員厚生経費　役務</v>
          </cell>
        </row>
        <row r="62">
          <cell r="F62" t="str">
            <v>65162 児童手当拠出金</v>
          </cell>
        </row>
        <row r="63">
          <cell r="F63" t="str">
            <v>65178 児童手当拠出金　前渡官</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様式A-2 (配算用)"/>
      <sheetName val="様式A-1a(設備供用)"/>
      <sheetName val="様式A-1b（業務受託）"/>
      <sheetName val="様式A-1c（その他）"/>
      <sheetName val="menu"/>
      <sheetName val="code"/>
      <sheetName val="income"/>
      <sheetName val="cost"/>
    </sheetNames>
    <sheetDataSet>
      <sheetData sheetId="0" refreshError="1"/>
      <sheetData sheetId="1" refreshError="1"/>
      <sheetData sheetId="2"/>
      <sheetData sheetId="3"/>
      <sheetData sheetId="4"/>
      <sheetData sheetId="5">
        <row r="1">
          <cell r="B1" t="str">
            <v>料金表</v>
          </cell>
          <cell r="C1" t="str">
            <v>基本職員人件費</v>
          </cell>
          <cell r="D1" t="str">
            <v>職員人件費</v>
          </cell>
          <cell r="E1" t="str">
            <v>基本役務人件費</v>
          </cell>
          <cell r="F1" t="str">
            <v>試験役務人件費</v>
          </cell>
          <cell r="G1" t="str">
            <v>基本消耗品費</v>
          </cell>
          <cell r="H1" t="str">
            <v>定常時消耗品費</v>
          </cell>
          <cell r="I1" t="str">
            <v>基本光熱水料</v>
          </cell>
          <cell r="J1" t="str">
            <v>光熱（試験）</v>
          </cell>
          <cell r="K1" t="str">
            <v>光熱（滞在）</v>
          </cell>
          <cell r="L1" t="str">
            <v>その他</v>
          </cell>
        </row>
        <row r="2">
          <cell r="B2" t="str">
            <v>識別コード</v>
          </cell>
        </row>
        <row r="3">
          <cell r="B3" t="str">
            <v>8mΦスペースチャンバ（ソーラ）</v>
          </cell>
        </row>
        <row r="4">
          <cell r="B4" t="str">
            <v>8mΦスペースチャンバ（ＩＲ）</v>
          </cell>
        </row>
        <row r="5">
          <cell r="B5" t="str">
            <v>6mΦ放射計スペースチャンバ（ﾌﾞｰｽ有）</v>
          </cell>
        </row>
        <row r="6">
          <cell r="B6" t="str">
            <v>6mΦ放射計スペースチャンバ（ﾌﾞｰｽ無）</v>
          </cell>
        </row>
        <row r="7">
          <cell r="B7" t="str">
            <v>静荷重試験設備</v>
          </cell>
        </row>
        <row r="8">
          <cell r="B8" t="str">
            <v>電磁適合性試験設備</v>
          </cell>
        </row>
        <row r="9">
          <cell r="B9" t="str">
            <v>4.5トン質量特性測定設備</v>
          </cell>
        </row>
        <row r="10">
          <cell r="B10" t="str">
            <v>13.6トン振動試験設備</v>
          </cell>
        </row>
        <row r="11">
          <cell r="B11" t="str">
            <v>旋回腕型加速度試験設備</v>
          </cell>
        </row>
        <row r="12">
          <cell r="B12" t="str">
            <v>18トン振動試験設備</v>
          </cell>
        </row>
        <row r="13">
          <cell r="B13" t="str">
            <v>磁気試験設備</v>
          </cell>
        </row>
        <row r="14">
          <cell r="B14" t="str">
            <v>13mΦスペースチャンバ（ソーラ：ＩＲ台車）</v>
          </cell>
        </row>
        <row r="15">
          <cell r="B15" t="str">
            <v>13mΦｽﾍﾟｰｽﾁｪﾝﾊﾞ（ソーラ：TFX台車）</v>
          </cell>
        </row>
        <row r="16">
          <cell r="B16" t="str">
            <v>13mΦスペースチャンバ（ＩＲ）</v>
          </cell>
        </row>
        <row r="17">
          <cell r="B17" t="str">
            <v>大型振動試験設備</v>
          </cell>
        </row>
        <row r="18">
          <cell r="B18" t="str">
            <v>1600m音響試験設備</v>
          </cell>
        </row>
        <row r="19">
          <cell r="B19" t="str">
            <v>6トン質量特性測定設備</v>
          </cell>
        </row>
        <row r="20">
          <cell r="B20" t="str">
            <v>10mｱﾗｲﾒﾝﾄ測定設備</v>
          </cell>
        </row>
        <row r="21">
          <cell r="B21" t="str">
            <v>大型分離衝撃試験設備</v>
          </cell>
        </row>
        <row r="22">
          <cell r="B22" t="str">
            <v>第１無反射室ﾌｧｰﾌｨﾙﾄﾞｼｽﾃﾑ</v>
          </cell>
        </row>
        <row r="23">
          <cell r="B23" t="str">
            <v>第１無反射室ｺﾝﾊﾟｸﾄﾚﾝｼﾞｼｽﾃﾑ</v>
          </cell>
        </row>
        <row r="24">
          <cell r="B24" t="str">
            <v>第２無反射室(電波測定塔使用)</v>
          </cell>
        </row>
        <row r="25">
          <cell r="B25" t="str">
            <v>第２無反射室(電波測定塔未使用)</v>
          </cell>
        </row>
        <row r="26">
          <cell r="B26" t="str">
            <v>高圧燃焼試験設備5MPa試験系</v>
          </cell>
        </row>
        <row r="27">
          <cell r="B27" t="str">
            <v>高圧燃焼試験設備1MPa試験系</v>
          </cell>
        </row>
        <row r="28">
          <cell r="B28" t="str">
            <v>連続ラム燃焼試験設備Ａ号機</v>
          </cell>
        </row>
        <row r="29">
          <cell r="B29" t="str">
            <v>連続ラム燃焼試験設備Ｂ号機</v>
          </cell>
        </row>
        <row r="30">
          <cell r="B30" t="str">
            <v>連続ラム燃焼試験設備Ｃ号機</v>
          </cell>
        </row>
        <row r="31">
          <cell r="B31" t="str">
            <v>低乱風洞</v>
          </cell>
        </row>
        <row r="32">
          <cell r="B32" t="str">
            <v>磁力風洞</v>
          </cell>
        </row>
        <row r="33">
          <cell r="B33" t="str">
            <v>低温風洞</v>
          </cell>
        </row>
        <row r="34">
          <cell r="B34" t="str">
            <v>イオンエンジン試験装置</v>
          </cell>
        </row>
        <row r="35">
          <cell r="B35" t="str">
            <v>低軌道衛星観測用追尾装置</v>
          </cell>
        </row>
        <row r="36">
          <cell r="B36" t="str">
            <v>X線光分子分光分析装置</v>
          </cell>
        </row>
        <row r="37">
          <cell r="B37" t="str">
            <v>走査電子顕微鏡+EPMA</v>
          </cell>
        </row>
        <row r="38">
          <cell r="B38" t="str">
            <v>真空走査プローブ顕微鏡</v>
          </cell>
        </row>
        <row r="39">
          <cell r="B39" t="str">
            <v>ナノインデンター</v>
          </cell>
        </row>
        <row r="40">
          <cell r="B40" t="str">
            <v>スパッタ装置</v>
          </cell>
        </row>
        <row r="41">
          <cell r="B41" t="str">
            <v>衛星捕獲作業模擬設備</v>
          </cell>
        </row>
        <row r="42">
          <cell r="B42" t="str">
            <v>動的変位計測装置</v>
          </cell>
        </row>
        <row r="43">
          <cell r="B43" t="str">
            <v>構造強度試験設備</v>
          </cell>
        </row>
        <row r="44">
          <cell r="B44" t="str">
            <v>250TON構造強度試験設備</v>
          </cell>
        </row>
        <row r="45">
          <cell r="B45" t="str">
            <v>落錘型衝撃試験装置</v>
          </cell>
        </row>
        <row r="46">
          <cell r="B46" t="str">
            <v>大型落錘型衝撃試験装置</v>
          </cell>
        </row>
        <row r="47">
          <cell r="B47" t="str">
            <v>高速度ビデオカメラ装置</v>
          </cell>
        </row>
        <row r="48">
          <cell r="B48" t="str">
            <v>50トン油圧疲労試験装置</v>
          </cell>
        </row>
        <row r="49">
          <cell r="B49" t="str">
            <v>固定翼機型飛行シミュレータ部</v>
          </cell>
        </row>
        <row r="50">
          <cell r="B50" t="str">
            <v>回転翼機型飛行シミュレータ部</v>
          </cell>
        </row>
        <row r="51">
          <cell r="B51" t="str">
            <v>固定型飛行シミュレータ部</v>
          </cell>
        </row>
      </sheetData>
      <sheetData sheetId="6">
        <row r="1">
          <cell r="D1" t="str">
            <v>契約種類</v>
          </cell>
          <cell r="F1" t="str">
            <v>適応項目（受託）</v>
          </cell>
          <cell r="I1" t="str">
            <v>適応項目（その他）</v>
          </cell>
          <cell r="L1" t="str">
            <v>担当本部</v>
          </cell>
          <cell r="N1" t="str">
            <v>本部コード</v>
          </cell>
          <cell r="O1" t="str">
            <v>本部等</v>
          </cell>
          <cell r="Q1" t="str">
            <v>年度</v>
          </cell>
          <cell r="S1" t="str">
            <v>中期計画コード</v>
          </cell>
        </row>
        <row r="2">
          <cell r="D2" t="str">
            <v>設備等供用</v>
          </cell>
          <cell r="F2" t="str">
            <v>直接材料費</v>
          </cell>
          <cell r="I2" t="str">
            <v>寄附金</v>
          </cell>
          <cell r="L2" t="str">
            <v>科学</v>
          </cell>
          <cell r="N2" t="str">
            <v>GK</v>
          </cell>
          <cell r="O2" t="str">
            <v>総合技術研究本部</v>
          </cell>
          <cell r="Q2">
            <v>15</v>
          </cell>
          <cell r="S2">
            <v>1</v>
          </cell>
        </row>
        <row r="3">
          <cell r="D3" t="str">
            <v>業務受託</v>
          </cell>
          <cell r="F3" t="str">
            <v>直接労務費</v>
          </cell>
          <cell r="I3" t="str">
            <v>科研費（研究費）</v>
          </cell>
          <cell r="L3" t="str">
            <v>基幹</v>
          </cell>
          <cell r="N3" t="str">
            <v>HQ</v>
          </cell>
          <cell r="O3" t="str">
            <v>本社</v>
          </cell>
          <cell r="Q3">
            <v>16</v>
          </cell>
          <cell r="S3">
            <v>2</v>
          </cell>
        </row>
        <row r="4">
          <cell r="D4" t="str">
            <v>その他の収入</v>
          </cell>
          <cell r="F4" t="str">
            <v>外注費</v>
          </cell>
          <cell r="I4" t="str">
            <v>科研費（人件費）</v>
          </cell>
          <cell r="L4" t="str">
            <v>総研</v>
          </cell>
          <cell r="N4" t="str">
            <v>JS</v>
          </cell>
          <cell r="O4" t="str">
            <v>情報収集衛星システム開発グループ</v>
          </cell>
          <cell r="Q4">
            <v>17</v>
          </cell>
        </row>
        <row r="5">
          <cell r="F5" t="str">
            <v>間接経費</v>
          </cell>
          <cell r="I5" t="str">
            <v>科研費（間接費）</v>
          </cell>
          <cell r="L5" t="str">
            <v>利用</v>
          </cell>
          <cell r="N5" t="str">
            <v>KS</v>
          </cell>
          <cell r="O5" t="str">
            <v>宇宙基幹システム本部</v>
          </cell>
          <cell r="Q5">
            <v>18</v>
          </cell>
        </row>
        <row r="6">
          <cell r="F6" t="str">
            <v>一般管理費</v>
          </cell>
          <cell r="I6" t="str">
            <v>競争的資金（直接費）</v>
          </cell>
          <cell r="L6" t="str">
            <v>情収</v>
          </cell>
          <cell r="N6" t="str">
            <v>RS</v>
          </cell>
          <cell r="O6" t="str">
            <v>宇宙利用推進本部</v>
          </cell>
          <cell r="Q6">
            <v>19</v>
          </cell>
        </row>
        <row r="7">
          <cell r="F7" t="str">
            <v>調整額</v>
          </cell>
          <cell r="I7" t="str">
            <v>競争的資金（人件費）</v>
          </cell>
          <cell r="L7" t="str">
            <v>本社（安信）</v>
          </cell>
          <cell r="N7" t="str">
            <v>UK</v>
          </cell>
          <cell r="O7" t="str">
            <v>宇宙科学研究本部</v>
          </cell>
          <cell r="Q7">
            <v>20</v>
          </cell>
        </row>
        <row r="8">
          <cell r="F8" t="str">
            <v>消費税</v>
          </cell>
          <cell r="I8" t="str">
            <v>競争的資金（間接費）</v>
          </cell>
          <cell r="L8" t="str">
            <v>本社（施設）</v>
          </cell>
        </row>
        <row r="9">
          <cell r="I9" t="str">
            <v>特許権等実施料</v>
          </cell>
          <cell r="L9" t="str">
            <v>本社（情推）</v>
          </cell>
        </row>
        <row r="10">
          <cell r="I10" t="str">
            <v>提供事業収入</v>
          </cell>
          <cell r="L10" t="str">
            <v>本社（周波数）</v>
          </cell>
        </row>
        <row r="11">
          <cell r="I11" t="str">
            <v>不動産等貸付け</v>
          </cell>
          <cell r="L11" t="str">
            <v>本社（セ統）</v>
          </cell>
        </row>
        <row r="12">
          <cell r="I12" t="str">
            <v>文献複写</v>
          </cell>
          <cell r="L12" t="str">
            <v>本社（筑管）</v>
          </cell>
        </row>
        <row r="13">
          <cell r="I13" t="str">
            <v>宿泊施設利用料</v>
          </cell>
          <cell r="L13" t="str">
            <v>本社（経企）</v>
          </cell>
        </row>
        <row r="14">
          <cell r="I14" t="str">
            <v>大学院教育研究経費</v>
          </cell>
          <cell r="L14" t="str">
            <v>本社（広報）</v>
          </cell>
        </row>
        <row r="15">
          <cell r="I15" t="str">
            <v>受託研究員受入</v>
          </cell>
          <cell r="L15" t="str">
            <v>本社（総務）</v>
          </cell>
        </row>
        <row r="16">
          <cell r="I16" t="str">
            <v>技術研究生指導料</v>
          </cell>
          <cell r="L16" t="str">
            <v>本社（国際）</v>
          </cell>
        </row>
        <row r="17">
          <cell r="I17" t="str">
            <v>預金利子（科研費以外）</v>
          </cell>
          <cell r="L17" t="str">
            <v>本社（産連）</v>
          </cell>
        </row>
        <row r="18">
          <cell r="I18" t="str">
            <v>保険金</v>
          </cell>
          <cell r="L18" t="str">
            <v>本社（人事）</v>
          </cell>
        </row>
        <row r="19">
          <cell r="L19" t="str">
            <v>本社（財務）</v>
          </cell>
        </row>
        <row r="20">
          <cell r="L20" t="str">
            <v>本社（契約）</v>
          </cell>
        </row>
        <row r="21">
          <cell r="L21" t="str">
            <v>本社（評・監）</v>
          </cell>
        </row>
        <row r="22">
          <cell r="L22" t="str">
            <v>本社（ＳＥ）</v>
          </cell>
        </row>
        <row r="24">
          <cell r="O24">
            <v>0</v>
          </cell>
        </row>
      </sheetData>
      <sheetData sheetId="7">
        <row r="1">
          <cell r="A1" t="str">
            <v>財源コード（収入）</v>
          </cell>
          <cell r="B1" t="str">
            <v>財源名称（収入）</v>
          </cell>
          <cell r="D1" t="str">
            <v>財源コード（収入）</v>
          </cell>
          <cell r="E1" t="str">
            <v>LV2コード（収入）</v>
          </cell>
          <cell r="F1" t="str">
            <v>LV2コード（収入）区分</v>
          </cell>
          <cell r="H1" t="str">
            <v>LV2コード（収入）</v>
          </cell>
          <cell r="I1" t="str">
            <v>LV3コード（収入）</v>
          </cell>
          <cell r="J1" t="str">
            <v>LV3コード（収入）区分</v>
          </cell>
          <cell r="L1" t="str">
            <v>LV3コード（収入）</v>
          </cell>
          <cell r="M1" t="str">
            <v>LV4コード（収入）</v>
          </cell>
          <cell r="N1" t="str">
            <v>LV4コード（収入）区分</v>
          </cell>
        </row>
        <row r="2">
          <cell r="A2" t="str">
            <v>0U</v>
          </cell>
          <cell r="B2" t="str">
            <v>運営費交付金</v>
          </cell>
          <cell r="D2" t="str">
            <v>0U</v>
          </cell>
          <cell r="E2" t="str">
            <v>0UU</v>
          </cell>
          <cell r="F2" t="str">
            <v>運営費交付金</v>
          </cell>
          <cell r="H2" t="str">
            <v>0UU</v>
          </cell>
          <cell r="I2" t="str">
            <v>U1000</v>
          </cell>
          <cell r="J2" t="str">
            <v>運営費交付金</v>
          </cell>
          <cell r="L2" t="str">
            <v>S1000</v>
          </cell>
          <cell r="M2" t="str">
            <v>Z131</v>
          </cell>
          <cell r="N2" t="str">
            <v>収益勘定科目外</v>
          </cell>
        </row>
        <row r="3">
          <cell r="A3" t="str">
            <v>0F</v>
          </cell>
          <cell r="B3" t="str">
            <v>施設整備費補助金</v>
          </cell>
          <cell r="D3" t="str">
            <v>0F</v>
          </cell>
          <cell r="E3" t="str">
            <v>0FF</v>
          </cell>
          <cell r="F3" t="str">
            <v>施設整備費補助金</v>
          </cell>
          <cell r="H3" t="str">
            <v>0FF</v>
          </cell>
          <cell r="I3" t="str">
            <v>F1000</v>
          </cell>
          <cell r="J3" t="str">
            <v>施設整備費補助金</v>
          </cell>
          <cell r="L3" t="str">
            <v>W6000</v>
          </cell>
          <cell r="M3" t="str">
            <v>A122</v>
          </cell>
          <cell r="N3" t="str">
            <v>雑益（無形固定資産売却収入）</v>
          </cell>
        </row>
        <row r="4">
          <cell r="A4" t="str">
            <v>0A</v>
          </cell>
          <cell r="B4" t="str">
            <v>国際宇宙ｽﾃｰｼｮﾝ開発費補助金</v>
          </cell>
          <cell r="D4" t="str">
            <v>0A</v>
          </cell>
          <cell r="E4" t="str">
            <v>0AA</v>
          </cell>
          <cell r="F4" t="str">
            <v>国際宇宙ｽﾃｰｼｮﾝ開発費補助金</v>
          </cell>
          <cell r="H4" t="str">
            <v>0AA</v>
          </cell>
          <cell r="I4" t="str">
            <v>A1000</v>
          </cell>
          <cell r="J4" t="str">
            <v>国際宇宙ｽﾃｰｼｮﾝ開発費補助金</v>
          </cell>
          <cell r="L4" t="str">
            <v>W6000</v>
          </cell>
          <cell r="M4" t="str">
            <v>A121</v>
          </cell>
          <cell r="N4" t="str">
            <v>雑益（有形固定資産売却収入）</v>
          </cell>
        </row>
        <row r="5">
          <cell r="A5" t="str">
            <v>0S</v>
          </cell>
          <cell r="B5" t="str">
            <v>施設整備資金貸付金償還時補助金</v>
          </cell>
          <cell r="D5" t="str">
            <v>0S</v>
          </cell>
          <cell r="E5" t="str">
            <v>0HH</v>
          </cell>
          <cell r="F5" t="str">
            <v>その他の国庫補助金</v>
          </cell>
          <cell r="H5" t="str">
            <v>0HH</v>
          </cell>
          <cell r="I5" t="str">
            <v>S1000</v>
          </cell>
          <cell r="J5" t="str">
            <v>施設整備資金貸付金償還時補助金</v>
          </cell>
          <cell r="L5" t="str">
            <v>W4000</v>
          </cell>
          <cell r="M5" t="str">
            <v>A116</v>
          </cell>
          <cell r="N5" t="str">
            <v>雑益（その他の収入）</v>
          </cell>
        </row>
        <row r="6">
          <cell r="A6" t="str">
            <v>0D</v>
          </cell>
          <cell r="B6" t="str">
            <v>NASDA補助金</v>
          </cell>
          <cell r="D6" t="str">
            <v>0D</v>
          </cell>
          <cell r="E6" t="str">
            <v>0HH</v>
          </cell>
          <cell r="F6" t="str">
            <v>その他の国庫補助金</v>
          </cell>
          <cell r="H6" t="str">
            <v>0HH</v>
          </cell>
          <cell r="I6" t="str">
            <v>D1000</v>
          </cell>
          <cell r="J6" t="str">
            <v>NASDA補助金（研究費補助金）</v>
          </cell>
          <cell r="L6" t="str">
            <v>W6000</v>
          </cell>
          <cell r="M6" t="str">
            <v>A116</v>
          </cell>
          <cell r="N6" t="str">
            <v>雑益（その他の収入）</v>
          </cell>
        </row>
        <row r="7">
          <cell r="A7" t="str">
            <v>0J</v>
          </cell>
          <cell r="B7" t="str">
            <v>国からの受託収入</v>
          </cell>
          <cell r="D7" t="str">
            <v>0J</v>
          </cell>
          <cell r="E7" t="str">
            <v>0JJ</v>
          </cell>
          <cell r="F7" t="str">
            <v>受託収入</v>
          </cell>
          <cell r="H7" t="str">
            <v>0HH</v>
          </cell>
          <cell r="I7" t="str">
            <v>D2000</v>
          </cell>
          <cell r="J7" t="str">
            <v>NASDA補助金（施設整備費補助金）</v>
          </cell>
          <cell r="L7" t="str">
            <v>W6000</v>
          </cell>
          <cell r="M7" t="str">
            <v>9132</v>
          </cell>
          <cell r="N7" t="str">
            <v>消費税等還付金</v>
          </cell>
        </row>
        <row r="8">
          <cell r="A8" t="str">
            <v>0M</v>
          </cell>
          <cell r="B8" t="str">
            <v>民間からの受託収入</v>
          </cell>
          <cell r="D8" t="str">
            <v>0M</v>
          </cell>
          <cell r="E8" t="str">
            <v>0JJ</v>
          </cell>
          <cell r="F8" t="str">
            <v>受託収入</v>
          </cell>
          <cell r="H8" t="str">
            <v>0HH</v>
          </cell>
          <cell r="I8" t="str">
            <v>D3000</v>
          </cell>
          <cell r="J8" t="str">
            <v>NASDA補助金（補助金）</v>
          </cell>
          <cell r="L8" t="str">
            <v>W6000</v>
          </cell>
          <cell r="M8" t="str">
            <v>8141</v>
          </cell>
          <cell r="N8" t="str">
            <v>為替差益</v>
          </cell>
        </row>
        <row r="9">
          <cell r="A9" t="str">
            <v>01</v>
          </cell>
          <cell r="B9" t="str">
            <v>IGS受託収入（文科省分）</v>
          </cell>
          <cell r="D9" t="str">
            <v>01</v>
          </cell>
          <cell r="E9" t="str">
            <v>0JJ</v>
          </cell>
          <cell r="F9" t="str">
            <v>受託収入</v>
          </cell>
          <cell r="H9" t="str">
            <v>0VV</v>
          </cell>
          <cell r="I9" t="str">
            <v>W1000</v>
          </cell>
          <cell r="J9" t="str">
            <v>自己収入（特許権等実施料）</v>
          </cell>
          <cell r="L9" t="str">
            <v>W5000</v>
          </cell>
          <cell r="M9" t="str">
            <v>7117</v>
          </cell>
          <cell r="N9" t="str">
            <v>受取利息</v>
          </cell>
        </row>
        <row r="10">
          <cell r="A10" t="str">
            <v>04</v>
          </cell>
          <cell r="B10" t="str">
            <v>IGS受託収入（内調分）</v>
          </cell>
          <cell r="D10" t="str">
            <v>04</v>
          </cell>
          <cell r="E10" t="str">
            <v>0JJ</v>
          </cell>
          <cell r="F10" t="str">
            <v>受託収入</v>
          </cell>
          <cell r="H10" t="str">
            <v>0VV</v>
          </cell>
          <cell r="I10" t="str">
            <v>W2000</v>
          </cell>
          <cell r="J10" t="str">
            <v>自己収入（提供事業収入）</v>
          </cell>
          <cell r="L10" t="str">
            <v>Q1000</v>
          </cell>
          <cell r="M10" t="str">
            <v>6114</v>
          </cell>
          <cell r="N10" t="str">
            <v>寄付金収益</v>
          </cell>
        </row>
        <row r="11">
          <cell r="A11" t="str">
            <v>0P</v>
          </cell>
          <cell r="B11" t="str">
            <v>その他の収入</v>
          </cell>
          <cell r="D11" t="str">
            <v>0P</v>
          </cell>
          <cell r="E11" t="str">
            <v>0VV</v>
          </cell>
          <cell r="F11" t="str">
            <v>その他の収入</v>
          </cell>
          <cell r="H11" t="str">
            <v>0JJ</v>
          </cell>
          <cell r="I11" t="str">
            <v>W3000</v>
          </cell>
          <cell r="J11" t="str">
            <v>自己収入（受託収入）</v>
          </cell>
          <cell r="L11" t="str">
            <v>D2000</v>
          </cell>
          <cell r="M11" t="str">
            <v>5123</v>
          </cell>
          <cell r="N11" t="str">
            <v>施設費収益</v>
          </cell>
        </row>
        <row r="12">
          <cell r="A12" t="str">
            <v>0Q</v>
          </cell>
          <cell r="B12" t="str">
            <v>寄付金</v>
          </cell>
          <cell r="D12" t="str">
            <v>0Q</v>
          </cell>
          <cell r="E12" t="str">
            <v>0VV</v>
          </cell>
          <cell r="F12" t="str">
            <v>その他の収入</v>
          </cell>
          <cell r="H12" t="str">
            <v>0VV</v>
          </cell>
          <cell r="I12" t="str">
            <v>W4000</v>
          </cell>
          <cell r="J12" t="str">
            <v>自己収入（宿舎等使用料収入）</v>
          </cell>
          <cell r="L12" t="str">
            <v>A1000</v>
          </cell>
          <cell r="M12" t="str">
            <v>4313</v>
          </cell>
          <cell r="N12" t="str">
            <v>国際宇宙ｽﾃｰｼｮﾝ補助金収益</v>
          </cell>
        </row>
        <row r="13">
          <cell r="H13" t="str">
            <v>0VV</v>
          </cell>
          <cell r="I13" t="str">
            <v>W5000</v>
          </cell>
          <cell r="J13" t="str">
            <v>自己収入（預金利息）</v>
          </cell>
          <cell r="L13" t="str">
            <v>D3000</v>
          </cell>
          <cell r="M13" t="str">
            <v>4213</v>
          </cell>
          <cell r="N13" t="str">
            <v>NASDA補助金収益</v>
          </cell>
        </row>
        <row r="14">
          <cell r="H14" t="str">
            <v>0VV</v>
          </cell>
          <cell r="I14" t="str">
            <v>W6000</v>
          </cell>
          <cell r="J14" t="str">
            <v>自己収入（雑収入）</v>
          </cell>
          <cell r="L14" t="str">
            <v>D1000</v>
          </cell>
          <cell r="M14" t="str">
            <v>4113</v>
          </cell>
          <cell r="N14" t="str">
            <v>NASDA研究費補助金収益</v>
          </cell>
        </row>
        <row r="15">
          <cell r="H15" t="str">
            <v>0JJ</v>
          </cell>
          <cell r="I15" t="str">
            <v>G1000</v>
          </cell>
          <cell r="J15" t="str">
            <v>情報収集衛星ｼｽﾃﾑ開発等受託収入</v>
          </cell>
          <cell r="L15" t="str">
            <v>W6000</v>
          </cell>
          <cell r="M15" t="str">
            <v>3215</v>
          </cell>
          <cell r="N15" t="str">
            <v>土地建物賃貸収入</v>
          </cell>
        </row>
        <row r="16">
          <cell r="H16" t="str">
            <v>0VV</v>
          </cell>
          <cell r="I16" t="str">
            <v>Q1000</v>
          </cell>
          <cell r="J16" t="str">
            <v>寄付金</v>
          </cell>
          <cell r="L16" t="str">
            <v>W1000</v>
          </cell>
          <cell r="M16" t="str">
            <v>3115</v>
          </cell>
          <cell r="N16" t="str">
            <v>知的財産権収入</v>
          </cell>
        </row>
        <row r="17">
          <cell r="L17" t="str">
            <v>W2000</v>
          </cell>
          <cell r="M17" t="str">
            <v>3115</v>
          </cell>
          <cell r="N17" t="str">
            <v>知的財産権収入</v>
          </cell>
        </row>
        <row r="18">
          <cell r="L18" t="str">
            <v>W3000</v>
          </cell>
          <cell r="M18" t="str">
            <v>2512</v>
          </cell>
          <cell r="N18" t="str">
            <v>その他の受託収入（施設等使用料）</v>
          </cell>
        </row>
        <row r="19">
          <cell r="L19" t="str">
            <v>W3000</v>
          </cell>
          <cell r="M19" t="str">
            <v>2412</v>
          </cell>
          <cell r="N19" t="str">
            <v>その他の受託収入（受託研究等）</v>
          </cell>
        </row>
        <row r="20">
          <cell r="L20" t="str">
            <v>W3000</v>
          </cell>
          <cell r="M20" t="str">
            <v>2312</v>
          </cell>
          <cell r="N20" t="str">
            <v>政府受託収入（施設等使用料）</v>
          </cell>
        </row>
        <row r="21">
          <cell r="L21" t="str">
            <v>W3000</v>
          </cell>
          <cell r="M21" t="str">
            <v>2212</v>
          </cell>
          <cell r="N21" t="str">
            <v>政府受託収入（受託研究等）</v>
          </cell>
        </row>
        <row r="22">
          <cell r="L22" t="str">
            <v>G1000</v>
          </cell>
          <cell r="M22" t="str">
            <v>2112</v>
          </cell>
          <cell r="N22" t="str">
            <v>政府受託収入（IGS受託）</v>
          </cell>
        </row>
        <row r="23">
          <cell r="L23" t="str">
            <v>U1000</v>
          </cell>
          <cell r="M23" t="str">
            <v>1111</v>
          </cell>
          <cell r="N23" t="str">
            <v>運営費交付金収益</v>
          </cell>
        </row>
      </sheetData>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ｺｰﾄﾞ"/>
      <sheetName val="賃金間接費"/>
      <sheetName val="材料費"/>
      <sheetName val="一般経費"/>
      <sheetName val="外注経費"/>
      <sheetName val="用役費"/>
      <sheetName val="振替原価"/>
      <sheetName val="原価元帳"/>
      <sheetName val="取引先ｺｰﾄﾞ"/>
    </sheetNames>
    <sheetDataSet>
      <sheetData sheetId="0" refreshError="1">
        <row r="3">
          <cell r="B3">
            <v>1110</v>
          </cell>
          <cell r="C3" t="str">
            <v>大主簿</v>
          </cell>
        </row>
        <row r="4">
          <cell r="B4">
            <v>1120</v>
          </cell>
          <cell r="C4" t="str">
            <v>健康保険料</v>
          </cell>
        </row>
        <row r="5">
          <cell r="B5">
            <v>1130</v>
          </cell>
          <cell r="C5" t="str">
            <v>厚生年金保険料</v>
          </cell>
        </row>
        <row r="6">
          <cell r="B6">
            <v>1140</v>
          </cell>
          <cell r="C6" t="str">
            <v>船員保険料</v>
          </cell>
        </row>
        <row r="7">
          <cell r="B7">
            <v>1150</v>
          </cell>
          <cell r="C7" t="str">
            <v>労災保険料</v>
          </cell>
        </row>
        <row r="8">
          <cell r="B8">
            <v>1160</v>
          </cell>
          <cell r="C8" t="str">
            <v>雇用保険料</v>
          </cell>
        </row>
        <row r="9">
          <cell r="B9">
            <v>1170</v>
          </cell>
          <cell r="C9" t="str">
            <v>児童手当拠出金</v>
          </cell>
        </row>
        <row r="10">
          <cell r="B10">
            <v>1180</v>
          </cell>
          <cell r="C10" t="str">
            <v>法定福利費ﾚﾀﾝ(休派)</v>
          </cell>
        </row>
        <row r="11">
          <cell r="B11">
            <v>1181</v>
          </cell>
          <cell r="C11" t="str">
            <v>〃  (応派)</v>
          </cell>
        </row>
        <row r="12">
          <cell r="B12">
            <v>1190</v>
          </cell>
          <cell r="C12" t="str">
            <v>その他</v>
          </cell>
        </row>
        <row r="13">
          <cell r="B13">
            <v>1210</v>
          </cell>
          <cell r="C13" t="str">
            <v>大主簿</v>
          </cell>
        </row>
        <row r="14">
          <cell r="B14">
            <v>1290</v>
          </cell>
          <cell r="C14" t="str">
            <v>その他</v>
          </cell>
        </row>
        <row r="15">
          <cell r="B15">
            <v>1310</v>
          </cell>
          <cell r="C15" t="str">
            <v>大主簿</v>
          </cell>
        </row>
        <row r="16">
          <cell r="B16">
            <v>1320</v>
          </cell>
          <cell r="C16" t="str">
            <v>ＪＲ</v>
          </cell>
        </row>
        <row r="17">
          <cell r="B17">
            <v>1330</v>
          </cell>
          <cell r="C17" t="str">
            <v>私企業</v>
          </cell>
        </row>
        <row r="18">
          <cell r="B18">
            <v>1340</v>
          </cell>
          <cell r="C18" t="str">
            <v>ガソリン代</v>
          </cell>
        </row>
        <row r="19">
          <cell r="B19">
            <v>1350</v>
          </cell>
          <cell r="C19" t="str">
            <v>貸切バス代</v>
          </cell>
        </row>
        <row r="20">
          <cell r="B20">
            <v>1360</v>
          </cell>
          <cell r="C20" t="str">
            <v>深夜ﾀｸｼｰ代</v>
          </cell>
        </row>
        <row r="21">
          <cell r="B21">
            <v>1390</v>
          </cell>
          <cell r="C21" t="str">
            <v>その他</v>
          </cell>
        </row>
        <row r="22">
          <cell r="B22">
            <v>1410</v>
          </cell>
          <cell r="C22" t="str">
            <v>大主簿</v>
          </cell>
        </row>
        <row r="23">
          <cell r="B23">
            <v>1420</v>
          </cell>
          <cell r="C23" t="str">
            <v>祝金・吉凶慶弔金</v>
          </cell>
        </row>
        <row r="24">
          <cell r="B24">
            <v>1430</v>
          </cell>
          <cell r="C24" t="str">
            <v>表賞金</v>
          </cell>
        </row>
        <row r="25">
          <cell r="B25">
            <v>1440</v>
          </cell>
          <cell r="C25" t="str">
            <v>休業補償費</v>
          </cell>
        </row>
        <row r="26">
          <cell r="B26">
            <v>1450</v>
          </cell>
          <cell r="C26" t="str">
            <v>健保診療単価差</v>
          </cell>
        </row>
        <row r="27">
          <cell r="B27">
            <v>1451</v>
          </cell>
          <cell r="C27" t="str">
            <v>新婚者住宅費補助</v>
          </cell>
        </row>
        <row r="28">
          <cell r="B28">
            <v>1452</v>
          </cell>
          <cell r="C28" t="str">
            <v>体育文化費</v>
          </cell>
        </row>
        <row r="29">
          <cell r="B29">
            <v>1453</v>
          </cell>
          <cell r="C29" t="str">
            <v>住宅財形貸金利子補給金</v>
          </cell>
        </row>
        <row r="30">
          <cell r="B30">
            <v>1454</v>
          </cell>
          <cell r="C30" t="str">
            <v>持株会奨励金</v>
          </cell>
        </row>
        <row r="31">
          <cell r="B31">
            <v>1455</v>
          </cell>
          <cell r="C31" t="str">
            <v>財形住宅貯蓄利子補給金</v>
          </cell>
        </row>
        <row r="32">
          <cell r="B32">
            <v>1456</v>
          </cell>
          <cell r="C32" t="str">
            <v>財形教育貸金利子補給金</v>
          </cell>
        </row>
        <row r="33">
          <cell r="B33">
            <v>1457</v>
          </cell>
          <cell r="C33" t="str">
            <v>一般財形貯蓄利子補給金</v>
          </cell>
        </row>
        <row r="34">
          <cell r="B34">
            <v>1459</v>
          </cell>
          <cell r="C34" t="str">
            <v>病院差額診療費</v>
          </cell>
        </row>
        <row r="35">
          <cell r="B35">
            <v>1460</v>
          </cell>
          <cell r="C35" t="str">
            <v>安全靴会社負担分</v>
          </cell>
        </row>
        <row r="36">
          <cell r="B36">
            <v>1461</v>
          </cell>
          <cell r="C36" t="str">
            <v>栄養剤費</v>
          </cell>
        </row>
        <row r="37">
          <cell r="B37">
            <v>1470</v>
          </cell>
          <cell r="C37" t="str">
            <v>定退者慰安関係費</v>
          </cell>
        </row>
        <row r="38">
          <cell r="B38">
            <v>1490</v>
          </cell>
          <cell r="C38" t="str">
            <v>その他</v>
          </cell>
        </row>
        <row r="39">
          <cell r="B39">
            <v>1491</v>
          </cell>
          <cell r="C39" t="str">
            <v>育英扶助年金</v>
          </cell>
        </row>
        <row r="40">
          <cell r="B40">
            <v>1492</v>
          </cell>
          <cell r="C40" t="str">
            <v>新入学児童祝品代</v>
          </cell>
        </row>
        <row r="41">
          <cell r="B41">
            <v>1493</v>
          </cell>
          <cell r="C41" t="str">
            <v>障害見舞金</v>
          </cell>
        </row>
        <row r="42">
          <cell r="B42">
            <v>1494</v>
          </cell>
          <cell r="C42" t="str">
            <v>見舞金(含見舞品)</v>
          </cell>
        </row>
        <row r="43">
          <cell r="B43">
            <v>1510</v>
          </cell>
          <cell r="C43" t="str">
            <v>薬品</v>
          </cell>
        </row>
        <row r="44">
          <cell r="B44">
            <v>1520</v>
          </cell>
          <cell r="C44" t="str">
            <v>消耗品費</v>
          </cell>
        </row>
        <row r="45">
          <cell r="B45">
            <v>1590</v>
          </cell>
          <cell r="C45" t="str">
            <v>その他</v>
          </cell>
        </row>
        <row r="46">
          <cell r="B46">
            <v>1610</v>
          </cell>
          <cell r="C46" t="str">
            <v>給食ｾﾝﾀｰ</v>
          </cell>
        </row>
        <row r="47">
          <cell r="B47">
            <v>1620</v>
          </cell>
          <cell r="C47" t="str">
            <v>来客施設</v>
          </cell>
        </row>
        <row r="48">
          <cell r="B48">
            <v>1630</v>
          </cell>
          <cell r="C48" t="str">
            <v>来客弁当代</v>
          </cell>
        </row>
        <row r="49">
          <cell r="B49">
            <v>1690</v>
          </cell>
          <cell r="C49" t="str">
            <v>その他</v>
          </cell>
        </row>
        <row r="50">
          <cell r="B50">
            <v>2110</v>
          </cell>
          <cell r="C50" t="str">
            <v>国内旅費</v>
          </cell>
        </row>
        <row r="51">
          <cell r="B51">
            <v>2210</v>
          </cell>
          <cell r="C51" t="str">
            <v>海外旅費</v>
          </cell>
        </row>
        <row r="52">
          <cell r="B52">
            <v>2310</v>
          </cell>
          <cell r="C52" t="str">
            <v>事業所間加勢旅費</v>
          </cell>
        </row>
        <row r="53">
          <cell r="B53">
            <v>2390</v>
          </cell>
          <cell r="C53" t="str">
            <v>その他</v>
          </cell>
        </row>
        <row r="54">
          <cell r="B54">
            <v>2410</v>
          </cell>
          <cell r="C54" t="str">
            <v>自動車賃</v>
          </cell>
        </row>
        <row r="55">
          <cell r="B55">
            <v>3110</v>
          </cell>
          <cell r="C55" t="str">
            <v>現地工事費</v>
          </cell>
        </row>
        <row r="56">
          <cell r="B56">
            <v>3210</v>
          </cell>
          <cell r="C56" t="str">
            <v>協力工(工数対象分）</v>
          </cell>
        </row>
        <row r="57">
          <cell r="B57">
            <v>3211</v>
          </cell>
          <cell r="C57" t="str">
            <v>請ｽﾎﾟｯﾄ</v>
          </cell>
        </row>
        <row r="58">
          <cell r="B58">
            <v>3215</v>
          </cell>
          <cell r="C58" t="str">
            <v>請 (関菱，菱興，KDS)</v>
          </cell>
        </row>
        <row r="59">
          <cell r="B59">
            <v>3220</v>
          </cell>
          <cell r="C59" t="str">
            <v>協力工(工数対象分）</v>
          </cell>
        </row>
        <row r="60">
          <cell r="B60">
            <v>3281</v>
          </cell>
          <cell r="C60" t="str">
            <v>関菱Ａ(設計)</v>
          </cell>
        </row>
        <row r="61">
          <cell r="B61">
            <v>3282</v>
          </cell>
          <cell r="C61" t="str">
            <v>関菱Ｂ(製図)</v>
          </cell>
        </row>
        <row r="62">
          <cell r="B62">
            <v>3283</v>
          </cell>
          <cell r="C62" t="str">
            <v>関菱Ｃ(設計雑)</v>
          </cell>
        </row>
        <row r="63">
          <cell r="B63">
            <v>3284</v>
          </cell>
          <cell r="C63" t="str">
            <v>関菱Ｓ</v>
          </cell>
        </row>
        <row r="64">
          <cell r="B64">
            <v>3285</v>
          </cell>
          <cell r="C64" t="str">
            <v>一般Ａ(設計)</v>
          </cell>
        </row>
        <row r="65">
          <cell r="B65">
            <v>3286</v>
          </cell>
          <cell r="C65" t="str">
            <v>一般Ｂ(製図)</v>
          </cell>
        </row>
        <row r="66">
          <cell r="B66">
            <v>3287</v>
          </cell>
          <cell r="C66" t="str">
            <v>一般Ｃ(設計雑)</v>
          </cell>
        </row>
        <row r="67">
          <cell r="B67">
            <v>3288</v>
          </cell>
          <cell r="C67" t="str">
            <v>ワープロ</v>
          </cell>
        </row>
        <row r="68">
          <cell r="B68">
            <v>3289</v>
          </cell>
          <cell r="C68" t="str">
            <v>その他設計</v>
          </cell>
        </row>
        <row r="69">
          <cell r="B69">
            <v>3310</v>
          </cell>
          <cell r="C69" t="str">
            <v>（工数対象分）</v>
          </cell>
        </row>
        <row r="70">
          <cell r="B70">
            <v>3311</v>
          </cell>
          <cell r="C70" t="str">
            <v>機械(特級）</v>
          </cell>
        </row>
        <row r="71">
          <cell r="B71">
            <v>3312</v>
          </cell>
          <cell r="C71" t="str">
            <v>機械(１級）</v>
          </cell>
        </row>
        <row r="72">
          <cell r="B72">
            <v>3313</v>
          </cell>
          <cell r="C72" t="str">
            <v>機械(２級）</v>
          </cell>
        </row>
        <row r="73">
          <cell r="B73">
            <v>3314</v>
          </cell>
          <cell r="C73" t="str">
            <v>機械(３級）</v>
          </cell>
        </row>
        <row r="74">
          <cell r="B74">
            <v>3319</v>
          </cell>
          <cell r="C74" t="str">
            <v>加 副資材(工数非対象分)</v>
          </cell>
        </row>
        <row r="75">
          <cell r="B75">
            <v>3320</v>
          </cell>
          <cell r="C75" t="str">
            <v>（工数対象分）</v>
          </cell>
        </row>
        <row r="76">
          <cell r="B76">
            <v>3331</v>
          </cell>
          <cell r="C76" t="str">
            <v>機械(特  級）</v>
          </cell>
        </row>
        <row r="77">
          <cell r="B77">
            <v>3341</v>
          </cell>
          <cell r="C77" t="str">
            <v>機械(大１級）</v>
          </cell>
        </row>
        <row r="78">
          <cell r="B78">
            <v>3342</v>
          </cell>
          <cell r="C78" t="str">
            <v>機械(大２級）</v>
          </cell>
        </row>
        <row r="79">
          <cell r="B79">
            <v>3343</v>
          </cell>
          <cell r="C79" t="str">
            <v>機械(大３級）</v>
          </cell>
        </row>
        <row r="80">
          <cell r="B80">
            <v>3351</v>
          </cell>
          <cell r="C80" t="str">
            <v>機械(中１級）</v>
          </cell>
        </row>
        <row r="81">
          <cell r="B81">
            <v>3352</v>
          </cell>
          <cell r="C81" t="str">
            <v>機械(中２級）</v>
          </cell>
        </row>
        <row r="82">
          <cell r="B82">
            <v>3353</v>
          </cell>
          <cell r="C82" t="str">
            <v>機械(中３級）</v>
          </cell>
        </row>
        <row r="83">
          <cell r="B83">
            <v>3361</v>
          </cell>
          <cell r="C83" t="str">
            <v>機械(小１級）</v>
          </cell>
        </row>
        <row r="84">
          <cell r="B84">
            <v>3362</v>
          </cell>
          <cell r="C84" t="str">
            <v>機械(小２級）</v>
          </cell>
        </row>
        <row r="85">
          <cell r="B85">
            <v>3363</v>
          </cell>
          <cell r="C85" t="str">
            <v>機械(小３級）</v>
          </cell>
        </row>
        <row r="86">
          <cell r="B86">
            <v>3410</v>
          </cell>
          <cell r="C86" t="str">
            <v>菱興雑工事（清掃関係）</v>
          </cell>
        </row>
        <row r="87">
          <cell r="B87">
            <v>3411</v>
          </cell>
          <cell r="C87" t="str">
            <v>菱興営繕工事</v>
          </cell>
        </row>
        <row r="88">
          <cell r="B88">
            <v>3413</v>
          </cell>
          <cell r="C88" t="str">
            <v>ﾘｮｰｲﾝ青焼費</v>
          </cell>
        </row>
        <row r="89">
          <cell r="B89">
            <v>3420</v>
          </cell>
          <cell r="C89" t="str">
            <v>関菱雑務</v>
          </cell>
        </row>
        <row r="90">
          <cell r="B90">
            <v>3440</v>
          </cell>
          <cell r="C90" t="str">
            <v>ｸﾘｰﾆﾝｸﾞ代</v>
          </cell>
        </row>
        <row r="91">
          <cell r="B91">
            <v>3450</v>
          </cell>
          <cell r="C91" t="str">
            <v>傭船料</v>
          </cell>
        </row>
        <row r="92">
          <cell r="B92">
            <v>3451</v>
          </cell>
          <cell r="C92" t="str">
            <v>他事業所依頼工事</v>
          </cell>
        </row>
        <row r="93">
          <cell r="B93">
            <v>3452</v>
          </cell>
          <cell r="C93" t="str">
            <v>ｼｮｯﾄ費用</v>
          </cell>
        </row>
        <row r="94">
          <cell r="B94">
            <v>3453</v>
          </cell>
          <cell r="C94" t="str">
            <v>Ｘ線検査</v>
          </cell>
        </row>
        <row r="95">
          <cell r="B95">
            <v>3454</v>
          </cell>
          <cell r="C95" t="str">
            <v>歯切</v>
          </cell>
        </row>
        <row r="96">
          <cell r="B96">
            <v>3455</v>
          </cell>
          <cell r="C96" t="str">
            <v>メッキ</v>
          </cell>
        </row>
        <row r="97">
          <cell r="B97">
            <v>3456</v>
          </cell>
          <cell r="C97" t="str">
            <v>高周波</v>
          </cell>
        </row>
        <row r="98">
          <cell r="B98">
            <v>3457</v>
          </cell>
          <cell r="C98" t="str">
            <v>熱処理</v>
          </cell>
        </row>
        <row r="99">
          <cell r="B99">
            <v>3458</v>
          </cell>
          <cell r="C99" t="str">
            <v>塗装</v>
          </cell>
        </row>
        <row r="100">
          <cell r="B100">
            <v>3459</v>
          </cell>
          <cell r="C100" t="str">
            <v>ﾌﾛｰﾃｨﾝｸﾞｸﾚﾝ使用料</v>
          </cell>
        </row>
        <row r="101">
          <cell r="B101">
            <v>3461</v>
          </cell>
          <cell r="C101" t="str">
            <v>水槽試験</v>
          </cell>
        </row>
        <row r="102">
          <cell r="B102">
            <v>3463</v>
          </cell>
          <cell r="C102" t="str">
            <v>サンドブラスト</v>
          </cell>
        </row>
        <row r="103">
          <cell r="B103">
            <v>3464</v>
          </cell>
          <cell r="C103" t="str">
            <v>バージ借用料</v>
          </cell>
        </row>
        <row r="104">
          <cell r="B104">
            <v>3465</v>
          </cell>
          <cell r="C104" t="str">
            <v>バージ移動曳船料</v>
          </cell>
        </row>
        <row r="105">
          <cell r="B105">
            <v>3466</v>
          </cell>
          <cell r="C105" t="str">
            <v>計測機器校正</v>
          </cell>
        </row>
        <row r="106">
          <cell r="B106">
            <v>3467</v>
          </cell>
          <cell r="C106" t="str">
            <v>外注製図(工作用)</v>
          </cell>
        </row>
        <row r="107">
          <cell r="B107">
            <v>3468</v>
          </cell>
          <cell r="C107" t="str">
            <v>ダイバー料</v>
          </cell>
        </row>
        <row r="108">
          <cell r="B108">
            <v>3469</v>
          </cell>
          <cell r="C108" t="str">
            <v>ｵｲﾙﾌｪﾝｽ展張</v>
          </cell>
        </row>
        <row r="109">
          <cell r="B109">
            <v>3470</v>
          </cell>
          <cell r="C109" t="str">
            <v xml:space="preserve">(防)検査委託・承認図委託 </v>
          </cell>
        </row>
        <row r="110">
          <cell r="B110">
            <v>3471</v>
          </cell>
          <cell r="C110" t="str">
            <v xml:space="preserve">(防)ﾌﾟﾛﾋﾞｼﾞｮﾆﾝｸﾞ </v>
          </cell>
        </row>
        <row r="111">
          <cell r="B111">
            <v>3472</v>
          </cell>
          <cell r="C111" t="str">
            <v>(防)主機組立</v>
          </cell>
        </row>
        <row r="112">
          <cell r="B112">
            <v>3473</v>
          </cell>
          <cell r="C112" t="str">
            <v>(防)諸試験費</v>
          </cell>
        </row>
        <row r="113">
          <cell r="B113">
            <v>3474</v>
          </cell>
          <cell r="C113" t="str">
            <v>(防)振動・騒音・脈動測定</v>
          </cell>
        </row>
        <row r="114">
          <cell r="B114">
            <v>3475</v>
          </cell>
          <cell r="C114" t="str">
            <v>(防)砕波測定</v>
          </cell>
        </row>
        <row r="115">
          <cell r="B115">
            <v>3476</v>
          </cell>
          <cell r="C115" t="str">
            <v>(防)電気推進装置艦内調整</v>
          </cell>
        </row>
        <row r="116">
          <cell r="B116">
            <v>3477</v>
          </cell>
          <cell r="C116" t="str">
            <v>(防)ROV作業</v>
          </cell>
        </row>
        <row r="117">
          <cell r="B117">
            <v>3478</v>
          </cell>
          <cell r="C117" t="str">
            <v>(防)武器調整作業</v>
          </cell>
        </row>
        <row r="118">
          <cell r="B118">
            <v>3479</v>
          </cell>
          <cell r="C118" t="str">
            <v>(防)完成図書CD-ROM作成</v>
          </cell>
        </row>
        <row r="119">
          <cell r="B119">
            <v>3480</v>
          </cell>
          <cell r="C119" t="str">
            <v>(防)内装設計外注</v>
          </cell>
        </row>
        <row r="120">
          <cell r="B120">
            <v>3490</v>
          </cell>
          <cell r="C120" t="str">
            <v>その他</v>
          </cell>
        </row>
        <row r="121">
          <cell r="B121">
            <v>3491</v>
          </cell>
          <cell r="C121" t="str">
            <v>保証工事引当金</v>
          </cell>
        </row>
        <row r="122">
          <cell r="B122">
            <v>3492</v>
          </cell>
          <cell r="C122" t="str">
            <v>未発保証工事費</v>
          </cell>
        </row>
        <row r="123">
          <cell r="B123">
            <v>3493</v>
          </cell>
          <cell r="C123" t="str">
            <v>未発無償工事費</v>
          </cell>
        </row>
        <row r="124">
          <cell r="B124">
            <v>3495</v>
          </cell>
          <cell r="C124" t="str">
            <v>艤装品加工</v>
          </cell>
        </row>
        <row r="125">
          <cell r="B125">
            <v>3496</v>
          </cell>
          <cell r="C125" t="str">
            <v>現品管理</v>
          </cell>
        </row>
        <row r="126">
          <cell r="B126">
            <v>3497</v>
          </cell>
          <cell r="C126" t="str">
            <v>動力仮設</v>
          </cell>
        </row>
        <row r="127">
          <cell r="B127">
            <v>3510</v>
          </cell>
          <cell r="C127" t="str">
            <v>外工事費請求</v>
          </cell>
        </row>
        <row r="128">
          <cell r="B128">
            <v>3610</v>
          </cell>
          <cell r="C128" t="str">
            <v>構内運搬(共  通)</v>
          </cell>
        </row>
        <row r="129">
          <cell r="B129">
            <v>3611</v>
          </cell>
          <cell r="C129" t="str">
            <v>構内運搬(外業課)</v>
          </cell>
        </row>
        <row r="130">
          <cell r="B130">
            <v>3612</v>
          </cell>
          <cell r="C130" t="str">
            <v>構内運搬(修海課)</v>
          </cell>
        </row>
        <row r="131">
          <cell r="B131">
            <v>3613</v>
          </cell>
          <cell r="C131" t="str">
            <v>構内運搬(艤舟課)</v>
          </cell>
        </row>
        <row r="132">
          <cell r="B132">
            <v>3615</v>
          </cell>
          <cell r="C132" t="str">
            <v>構内運搬(Ｐ／Ｂ)</v>
          </cell>
        </row>
        <row r="133">
          <cell r="B133">
            <v>3616</v>
          </cell>
          <cell r="C133" t="str">
            <v>構内運搬(舟  艇)</v>
          </cell>
        </row>
        <row r="134">
          <cell r="B134">
            <v>3617</v>
          </cell>
          <cell r="C134" t="str">
            <v>構内運搬(船物流)</v>
          </cell>
        </row>
        <row r="135">
          <cell r="B135">
            <v>3618</v>
          </cell>
          <cell r="C135" t="str">
            <v>構内運搬(内組課)</v>
          </cell>
        </row>
        <row r="136">
          <cell r="B136">
            <v>3619</v>
          </cell>
          <cell r="C136" t="str">
            <v>構内運搬(その他)</v>
          </cell>
        </row>
        <row r="137">
          <cell r="B137">
            <v>3620</v>
          </cell>
          <cell r="C137" t="str">
            <v>自動車輸送(共  通)</v>
          </cell>
        </row>
        <row r="138">
          <cell r="B138">
            <v>3621</v>
          </cell>
          <cell r="C138" t="str">
            <v>自動車輸送(外業課)</v>
          </cell>
        </row>
        <row r="139">
          <cell r="B139">
            <v>3622</v>
          </cell>
          <cell r="C139" t="str">
            <v>自動車輸送(修海課)</v>
          </cell>
        </row>
        <row r="140">
          <cell r="B140">
            <v>3623</v>
          </cell>
          <cell r="C140" t="str">
            <v>自動車輸送(艤舟課)</v>
          </cell>
        </row>
        <row r="141">
          <cell r="B141">
            <v>3625</v>
          </cell>
          <cell r="C141" t="str">
            <v>自動車輸送(Ｐ／Ｂ)</v>
          </cell>
        </row>
        <row r="142">
          <cell r="B142">
            <v>3626</v>
          </cell>
          <cell r="C142" t="str">
            <v>自動車輸送(舟  艇)</v>
          </cell>
        </row>
        <row r="143">
          <cell r="B143">
            <v>3627</v>
          </cell>
          <cell r="C143" t="str">
            <v>自動車輸送(船物流)</v>
          </cell>
        </row>
        <row r="144">
          <cell r="B144">
            <v>3628</v>
          </cell>
          <cell r="C144" t="str">
            <v>自動車輸送(内組課)</v>
          </cell>
        </row>
        <row r="145">
          <cell r="B145">
            <v>3629</v>
          </cell>
          <cell r="C145" t="str">
            <v>自動車輸送(その他)</v>
          </cell>
        </row>
        <row r="146">
          <cell r="B146">
            <v>3630</v>
          </cell>
          <cell r="C146" t="str">
            <v>鉄道輸送(共  通)</v>
          </cell>
        </row>
        <row r="147">
          <cell r="B147">
            <v>3631</v>
          </cell>
          <cell r="C147" t="str">
            <v>鉄道輸送(外業課)</v>
          </cell>
        </row>
        <row r="148">
          <cell r="B148">
            <v>3632</v>
          </cell>
          <cell r="C148" t="str">
            <v>鉄道輸送(修海課)</v>
          </cell>
        </row>
        <row r="149">
          <cell r="B149">
            <v>3633</v>
          </cell>
          <cell r="C149" t="str">
            <v>鉄道輸送(艤舟課)</v>
          </cell>
        </row>
        <row r="150">
          <cell r="B150">
            <v>3635</v>
          </cell>
          <cell r="C150" t="str">
            <v>鉄道輸送(Ｐ／Ｂ)</v>
          </cell>
        </row>
        <row r="151">
          <cell r="B151">
            <v>3636</v>
          </cell>
          <cell r="C151" t="str">
            <v>鉄道輸送(舟  艇)</v>
          </cell>
        </row>
        <row r="152">
          <cell r="B152">
            <v>3637</v>
          </cell>
          <cell r="C152" t="str">
            <v>鉄道輸送(船物流)</v>
          </cell>
        </row>
        <row r="153">
          <cell r="B153">
            <v>3638</v>
          </cell>
          <cell r="C153" t="str">
            <v>鉄道輸送(内組課)</v>
          </cell>
        </row>
        <row r="154">
          <cell r="B154">
            <v>3639</v>
          </cell>
          <cell r="C154" t="str">
            <v>鉄道輸送(その他)</v>
          </cell>
        </row>
        <row r="155">
          <cell r="B155">
            <v>3640</v>
          </cell>
          <cell r="C155" t="str">
            <v>海上輸送(共  通)</v>
          </cell>
        </row>
        <row r="156">
          <cell r="B156">
            <v>3641</v>
          </cell>
          <cell r="C156" t="str">
            <v>海上輸送(外業課)</v>
          </cell>
        </row>
        <row r="157">
          <cell r="B157">
            <v>3642</v>
          </cell>
          <cell r="C157" t="str">
            <v>海上輸送(修海課)</v>
          </cell>
        </row>
        <row r="158">
          <cell r="B158">
            <v>3643</v>
          </cell>
          <cell r="C158" t="str">
            <v>海上輸送(艤舟課)</v>
          </cell>
        </row>
        <row r="159">
          <cell r="B159">
            <v>3645</v>
          </cell>
          <cell r="C159" t="str">
            <v>海上輸送(Ｐ／Ｂ)</v>
          </cell>
        </row>
        <row r="160">
          <cell r="B160">
            <v>3646</v>
          </cell>
          <cell r="C160" t="str">
            <v>海上輸送(舟  艇)</v>
          </cell>
        </row>
        <row r="161">
          <cell r="B161">
            <v>3647</v>
          </cell>
          <cell r="C161" t="str">
            <v>海上輸送(船物流)</v>
          </cell>
        </row>
        <row r="162">
          <cell r="B162">
            <v>3648</v>
          </cell>
          <cell r="C162" t="str">
            <v>海上輸送(内組課)</v>
          </cell>
        </row>
        <row r="163">
          <cell r="B163">
            <v>3649</v>
          </cell>
          <cell r="C163" t="str">
            <v>海上輸送(その他)</v>
          </cell>
        </row>
        <row r="164">
          <cell r="B164">
            <v>3650</v>
          </cell>
          <cell r="C164" t="str">
            <v>航空輸送(共  通)</v>
          </cell>
        </row>
        <row r="165">
          <cell r="B165">
            <v>3651</v>
          </cell>
          <cell r="C165" t="str">
            <v>航空輸送(外業課)</v>
          </cell>
        </row>
        <row r="166">
          <cell r="B166">
            <v>3652</v>
          </cell>
          <cell r="C166" t="str">
            <v>航空輸送(修海課)</v>
          </cell>
        </row>
        <row r="167">
          <cell r="B167">
            <v>3653</v>
          </cell>
          <cell r="C167" t="str">
            <v>航空輸送(艤舟課)</v>
          </cell>
        </row>
        <row r="168">
          <cell r="B168">
            <v>3655</v>
          </cell>
          <cell r="C168" t="str">
            <v>航空輸送(Ｐ／Ｂ)</v>
          </cell>
        </row>
        <row r="169">
          <cell r="B169">
            <v>3656</v>
          </cell>
          <cell r="C169" t="str">
            <v>航空輸送(舟  艇)</v>
          </cell>
        </row>
        <row r="170">
          <cell r="B170">
            <v>3657</v>
          </cell>
          <cell r="C170" t="str">
            <v>航空輸送(船物流)</v>
          </cell>
        </row>
        <row r="171">
          <cell r="B171">
            <v>3658</v>
          </cell>
          <cell r="C171" t="str">
            <v>航空輸送(内組課)</v>
          </cell>
        </row>
        <row r="172">
          <cell r="B172">
            <v>3659</v>
          </cell>
          <cell r="C172" t="str">
            <v>航空輸送(その他)</v>
          </cell>
        </row>
        <row r="173">
          <cell r="B173">
            <v>3660</v>
          </cell>
          <cell r="C173" t="str">
            <v>ＣＰ車陸上輸送</v>
          </cell>
        </row>
        <row r="174">
          <cell r="B174">
            <v>3670</v>
          </cell>
          <cell r="C174" t="str">
            <v>加 運搬費(共  通)</v>
          </cell>
        </row>
        <row r="175">
          <cell r="B175">
            <v>3671</v>
          </cell>
          <cell r="C175" t="str">
            <v>加 (外業課)</v>
          </cell>
        </row>
        <row r="176">
          <cell r="B176">
            <v>3672</v>
          </cell>
          <cell r="C176" t="str">
            <v>加 (修海課)</v>
          </cell>
        </row>
        <row r="177">
          <cell r="B177">
            <v>3673</v>
          </cell>
          <cell r="C177" t="str">
            <v>加 (艤舟課)</v>
          </cell>
        </row>
        <row r="178">
          <cell r="B178">
            <v>3675</v>
          </cell>
          <cell r="C178" t="str">
            <v>加 (Ｐ／Ｂ)</v>
          </cell>
        </row>
        <row r="179">
          <cell r="B179">
            <v>3676</v>
          </cell>
          <cell r="C179" t="str">
            <v>加 (舟  艇)</v>
          </cell>
        </row>
        <row r="180">
          <cell r="B180">
            <v>3677</v>
          </cell>
          <cell r="C180" t="str">
            <v>加 (船物流)</v>
          </cell>
        </row>
        <row r="181">
          <cell r="B181">
            <v>3678</v>
          </cell>
          <cell r="C181" t="str">
            <v>加 (内組課)</v>
          </cell>
        </row>
        <row r="182">
          <cell r="B182">
            <v>3679</v>
          </cell>
          <cell r="C182" t="str">
            <v>加 (その他)</v>
          </cell>
        </row>
        <row r="183">
          <cell r="B183">
            <v>3690</v>
          </cell>
          <cell r="C183" t="str">
            <v>その他輸送(共  通)</v>
          </cell>
        </row>
        <row r="184">
          <cell r="B184">
            <v>3691</v>
          </cell>
          <cell r="C184" t="str">
            <v>その他輸送(外業課)</v>
          </cell>
        </row>
        <row r="185">
          <cell r="B185">
            <v>3692</v>
          </cell>
          <cell r="C185" t="str">
            <v>その他輸送(修海課)</v>
          </cell>
        </row>
        <row r="186">
          <cell r="B186">
            <v>3693</v>
          </cell>
          <cell r="C186" t="str">
            <v>その他輸送(艤舟課)</v>
          </cell>
        </row>
        <row r="187">
          <cell r="B187">
            <v>3695</v>
          </cell>
          <cell r="C187" t="str">
            <v>その他輸送(Ｐ／Ｂ)</v>
          </cell>
        </row>
        <row r="188">
          <cell r="B188">
            <v>3696</v>
          </cell>
          <cell r="C188" t="str">
            <v>その他輸送(舟  艇)</v>
          </cell>
        </row>
        <row r="189">
          <cell r="B189">
            <v>3697</v>
          </cell>
          <cell r="C189" t="str">
            <v>その他輸送(船物流)</v>
          </cell>
        </row>
        <row r="190">
          <cell r="B190">
            <v>3698</v>
          </cell>
          <cell r="C190" t="str">
            <v>その他輸送(内組課)</v>
          </cell>
        </row>
        <row r="191">
          <cell r="B191">
            <v>3699</v>
          </cell>
          <cell r="C191" t="str">
            <v>その他輸送(その他)</v>
          </cell>
        </row>
        <row r="192">
          <cell r="B192">
            <v>4110</v>
          </cell>
          <cell r="C192" t="str">
            <v>電力江の浦工場</v>
          </cell>
        </row>
        <row r="193">
          <cell r="B193">
            <v>4120</v>
          </cell>
          <cell r="C193" t="str">
            <v>電力大和町工場</v>
          </cell>
        </row>
        <row r="194">
          <cell r="B194">
            <v>4190</v>
          </cell>
          <cell r="C194" t="str">
            <v>その他</v>
          </cell>
        </row>
        <row r="195">
          <cell r="B195">
            <v>4210</v>
          </cell>
          <cell r="C195" t="str">
            <v>ガス料</v>
          </cell>
        </row>
        <row r="196">
          <cell r="B196">
            <v>4310</v>
          </cell>
          <cell r="C196" t="str">
            <v>水道江の浦工場</v>
          </cell>
        </row>
        <row r="197">
          <cell r="B197">
            <v>4320</v>
          </cell>
          <cell r="C197" t="str">
            <v>水道大和町工場</v>
          </cell>
        </row>
        <row r="198">
          <cell r="B198">
            <v>4390</v>
          </cell>
          <cell r="C198" t="str">
            <v>水道その他</v>
          </cell>
        </row>
        <row r="199">
          <cell r="B199">
            <v>4410</v>
          </cell>
          <cell r="C199" t="str">
            <v>郵便代及び切手代</v>
          </cell>
        </row>
        <row r="200">
          <cell r="B200">
            <v>4420</v>
          </cell>
          <cell r="C200" t="str">
            <v>Ｆ Ａ Ｘ 料 支 払（国内）</v>
          </cell>
        </row>
        <row r="201">
          <cell r="B201">
            <v>4421</v>
          </cell>
          <cell r="C201" t="str">
            <v xml:space="preserve">     〃     入 金（国内）</v>
          </cell>
        </row>
        <row r="202">
          <cell r="B202">
            <v>4430</v>
          </cell>
          <cell r="C202" t="str">
            <v>Ｆ Ａ Ｘ 料 支 払（海外）</v>
          </cell>
        </row>
        <row r="203">
          <cell r="B203">
            <v>4431</v>
          </cell>
          <cell r="C203" t="str">
            <v xml:space="preserve">     〃     入 金（海外）</v>
          </cell>
        </row>
        <row r="204">
          <cell r="B204">
            <v>4440</v>
          </cell>
          <cell r="C204" t="str">
            <v>電 話 料    支 払（国内）</v>
          </cell>
        </row>
        <row r="205">
          <cell r="B205">
            <v>4441</v>
          </cell>
          <cell r="C205" t="str">
            <v xml:space="preserve">   〃       入 金（国内）</v>
          </cell>
        </row>
        <row r="206">
          <cell r="B206">
            <v>4450</v>
          </cell>
          <cell r="C206" t="str">
            <v>電 話 料    支 払（海外）</v>
          </cell>
        </row>
        <row r="207">
          <cell r="B207">
            <v>4451</v>
          </cell>
          <cell r="C207" t="str">
            <v xml:space="preserve">   〃       入 金（海外）</v>
          </cell>
        </row>
        <row r="208">
          <cell r="B208">
            <v>4490</v>
          </cell>
          <cell r="C208" t="str">
            <v>その他</v>
          </cell>
        </row>
        <row r="209">
          <cell r="B209">
            <v>5110</v>
          </cell>
          <cell r="C209" t="str">
            <v>コミッション</v>
          </cell>
        </row>
        <row r="210">
          <cell r="B210">
            <v>5120</v>
          </cell>
          <cell r="C210" t="str">
            <v>販売褒賞金</v>
          </cell>
        </row>
        <row r="211">
          <cell r="B211">
            <v>5190</v>
          </cell>
          <cell r="C211" t="str">
            <v>その他</v>
          </cell>
        </row>
        <row r="212">
          <cell r="B212">
            <v>5210</v>
          </cell>
          <cell r="C212" t="str">
            <v>諸手数料</v>
          </cell>
        </row>
        <row r="213">
          <cell r="B213">
            <v>5211</v>
          </cell>
          <cell r="C213" t="str">
            <v>水先案内料</v>
          </cell>
        </row>
        <row r="214">
          <cell r="B214">
            <v>5220</v>
          </cell>
          <cell r="C214" t="str">
            <v>支払報酬</v>
          </cell>
        </row>
        <row r="215">
          <cell r="B215">
            <v>5230</v>
          </cell>
          <cell r="C215" t="str">
            <v>電子計算機手数料</v>
          </cell>
        </row>
        <row r="216">
          <cell r="B216">
            <v>5240</v>
          </cell>
          <cell r="C216" t="str">
            <v>銀行保証料</v>
          </cell>
        </row>
        <row r="217">
          <cell r="B217">
            <v>5290</v>
          </cell>
          <cell r="C217" t="str">
            <v>その他</v>
          </cell>
        </row>
        <row r="218">
          <cell r="B218">
            <v>5310</v>
          </cell>
          <cell r="C218" t="str">
            <v>ロイヤリティー</v>
          </cell>
        </row>
        <row r="219">
          <cell r="B219">
            <v>5320</v>
          </cell>
          <cell r="C219" t="str">
            <v>ランプサム</v>
          </cell>
        </row>
        <row r="220">
          <cell r="B220">
            <v>5330</v>
          </cell>
          <cell r="C220" t="str">
            <v>図面代</v>
          </cell>
        </row>
        <row r="221">
          <cell r="B221">
            <v>5390</v>
          </cell>
          <cell r="C221" t="str">
            <v>その他</v>
          </cell>
        </row>
        <row r="222">
          <cell r="B222">
            <v>5410</v>
          </cell>
          <cell r="C222" t="str">
            <v>検査証明料</v>
          </cell>
        </row>
        <row r="223">
          <cell r="B223">
            <v>6110</v>
          </cell>
          <cell r="C223" t="str">
            <v>減価償却費</v>
          </cell>
        </row>
        <row r="224">
          <cell r="B224">
            <v>6210</v>
          </cell>
          <cell r="C224" t="str">
            <v>風水火災保険料</v>
          </cell>
        </row>
        <row r="225">
          <cell r="B225">
            <v>6220</v>
          </cell>
          <cell r="C225" t="str">
            <v>船舶・車両  〃</v>
          </cell>
        </row>
        <row r="226">
          <cell r="B226">
            <v>6230</v>
          </cell>
          <cell r="C226" t="str">
            <v>製      造  〃</v>
          </cell>
        </row>
        <row r="227">
          <cell r="B227">
            <v>6240</v>
          </cell>
          <cell r="C227" t="str">
            <v>輸      送  〃</v>
          </cell>
        </row>
        <row r="228">
          <cell r="B228">
            <v>6250</v>
          </cell>
          <cell r="C228" t="str">
            <v>傷      害  〃</v>
          </cell>
        </row>
        <row r="229">
          <cell r="B229">
            <v>6290</v>
          </cell>
          <cell r="C229" t="str">
            <v>その他</v>
          </cell>
        </row>
        <row r="230">
          <cell r="B230">
            <v>6310</v>
          </cell>
          <cell r="C230" t="str">
            <v>固定資産</v>
          </cell>
        </row>
        <row r="231">
          <cell r="B231">
            <v>6320</v>
          </cell>
          <cell r="C231" t="str">
            <v>印紙税</v>
          </cell>
        </row>
        <row r="232">
          <cell r="B232">
            <v>6390</v>
          </cell>
          <cell r="C232" t="str">
            <v>その他</v>
          </cell>
        </row>
        <row r="233">
          <cell r="B233">
            <v>6410</v>
          </cell>
          <cell r="C233" t="str">
            <v>課金</v>
          </cell>
        </row>
        <row r="234">
          <cell r="B234">
            <v>6510</v>
          </cell>
          <cell r="C234" t="str">
            <v>菱興賃借料</v>
          </cell>
        </row>
        <row r="235">
          <cell r="B235">
            <v>6520</v>
          </cell>
          <cell r="C235" t="str">
            <v>その他不動産〃</v>
          </cell>
        </row>
        <row r="236">
          <cell r="B236">
            <v>6530</v>
          </cell>
          <cell r="C236" t="str">
            <v>その他動産  〃</v>
          </cell>
        </row>
        <row r="237">
          <cell r="B237">
            <v>6540</v>
          </cell>
          <cell r="C237" t="str">
            <v>電子計算機  〃</v>
          </cell>
        </row>
        <row r="238">
          <cell r="B238">
            <v>6590</v>
          </cell>
          <cell r="C238" t="str">
            <v>その他</v>
          </cell>
        </row>
        <row r="239">
          <cell r="B239">
            <v>8110</v>
          </cell>
          <cell r="C239" t="str">
            <v>新聞・雑誌</v>
          </cell>
        </row>
        <row r="240">
          <cell r="B240">
            <v>8120</v>
          </cell>
          <cell r="C240" t="str">
            <v>書籍・文献</v>
          </cell>
        </row>
        <row r="241">
          <cell r="B241">
            <v>8130</v>
          </cell>
          <cell r="C241" t="str">
            <v>印刷費</v>
          </cell>
        </row>
        <row r="242">
          <cell r="B242">
            <v>8190</v>
          </cell>
          <cell r="C242" t="str">
            <v>その他</v>
          </cell>
        </row>
        <row r="243">
          <cell r="B243">
            <v>8210</v>
          </cell>
          <cell r="C243" t="str">
            <v>交際費</v>
          </cell>
        </row>
        <row r="244">
          <cell r="B244">
            <v>8310</v>
          </cell>
          <cell r="C244" t="str">
            <v>会  費</v>
          </cell>
        </row>
        <row r="245">
          <cell r="B245">
            <v>8410</v>
          </cell>
          <cell r="C245" t="str">
            <v>補償金</v>
          </cell>
        </row>
        <row r="246">
          <cell r="B246">
            <v>8510</v>
          </cell>
          <cell r="C246" t="str">
            <v>寄付金</v>
          </cell>
        </row>
        <row r="247">
          <cell r="B247">
            <v>8520</v>
          </cell>
          <cell r="C247" t="str">
            <v>講習会費</v>
          </cell>
        </row>
        <row r="248">
          <cell r="B248">
            <v>8530</v>
          </cell>
          <cell r="C248" t="str">
            <v>従業員募集費</v>
          </cell>
        </row>
        <row r="249">
          <cell r="B249">
            <v>8540</v>
          </cell>
          <cell r="C249" t="str">
            <v>輸出保険料</v>
          </cell>
        </row>
        <row r="250">
          <cell r="B250">
            <v>8550</v>
          </cell>
          <cell r="C250" t="str">
            <v>改善提案賞金</v>
          </cell>
        </row>
        <row r="251">
          <cell r="B251">
            <v>8590</v>
          </cell>
          <cell r="C251" t="str">
            <v>その他</v>
          </cell>
        </row>
        <row r="252">
          <cell r="B252">
            <v>8610</v>
          </cell>
          <cell r="C252" t="str">
            <v>寮（部屋代）</v>
          </cell>
        </row>
        <row r="253">
          <cell r="B253">
            <v>8611</v>
          </cell>
          <cell r="C253" t="str">
            <v>社宅</v>
          </cell>
        </row>
        <row r="254">
          <cell r="B254">
            <v>8612</v>
          </cell>
          <cell r="C254" t="str">
            <v>宿泊</v>
          </cell>
        </row>
        <row r="255">
          <cell r="B255">
            <v>8614</v>
          </cell>
          <cell r="C255" t="str">
            <v>社倉</v>
          </cell>
        </row>
        <row r="256">
          <cell r="B256">
            <v>8620</v>
          </cell>
          <cell r="C256" t="str">
            <v>給食費  (従業員）</v>
          </cell>
        </row>
        <row r="257">
          <cell r="B257">
            <v>8621</v>
          </cell>
          <cell r="C257" t="str">
            <v xml:space="preserve">  〃   （  寮  ）</v>
          </cell>
        </row>
        <row r="258">
          <cell r="B258">
            <v>8622</v>
          </cell>
          <cell r="C258" t="str">
            <v xml:space="preserve">  〃   （業  者）</v>
          </cell>
        </row>
        <row r="259">
          <cell r="B259">
            <v>8623</v>
          </cell>
          <cell r="C259" t="str">
            <v xml:space="preserve">  〃   （来  客）</v>
          </cell>
        </row>
        <row r="260">
          <cell r="B260">
            <v>8629</v>
          </cell>
          <cell r="C260" t="str">
            <v xml:space="preserve">  〃   （その他）</v>
          </cell>
        </row>
        <row r="261">
          <cell r="B261">
            <v>8630</v>
          </cell>
          <cell r="C261" t="str">
            <v>賃貸料</v>
          </cell>
        </row>
        <row r="262">
          <cell r="B262">
            <v>8640</v>
          </cell>
          <cell r="C262" t="str">
            <v>健保診療費</v>
          </cell>
        </row>
        <row r="263">
          <cell r="B263">
            <v>8641</v>
          </cell>
          <cell r="C263" t="str">
            <v>単価差</v>
          </cell>
        </row>
        <row r="264">
          <cell r="B264">
            <v>8642</v>
          </cell>
          <cell r="C264" t="str">
            <v>支払基金</v>
          </cell>
        </row>
        <row r="265">
          <cell r="B265">
            <v>8643</v>
          </cell>
          <cell r="C265" t="str">
            <v>労災</v>
          </cell>
        </row>
        <row r="266">
          <cell r="B266">
            <v>8644</v>
          </cell>
          <cell r="C266" t="str">
            <v>一般診療費</v>
          </cell>
        </row>
        <row r="267">
          <cell r="B267">
            <v>8645</v>
          </cell>
          <cell r="C267" t="str">
            <v>関連会社労務分担金</v>
          </cell>
        </row>
        <row r="268">
          <cell r="B268">
            <v>8646</v>
          </cell>
          <cell r="C268" t="str">
            <v>国保連</v>
          </cell>
        </row>
        <row r="269">
          <cell r="B269">
            <v>8647</v>
          </cell>
          <cell r="C269" t="str">
            <v>交通事故診療費</v>
          </cell>
        </row>
        <row r="270">
          <cell r="B270">
            <v>8648</v>
          </cell>
          <cell r="C270" t="str">
            <v>社員等給与引去診療費</v>
          </cell>
        </row>
        <row r="271">
          <cell r="B271">
            <v>8649</v>
          </cell>
          <cell r="C271" t="str">
            <v>病院その他</v>
          </cell>
        </row>
        <row r="272">
          <cell r="B272">
            <v>8650</v>
          </cell>
          <cell r="C272" t="str">
            <v>関税戻り税</v>
          </cell>
        </row>
        <row r="273">
          <cell r="B273">
            <v>8660</v>
          </cell>
          <cell r="C273" t="str">
            <v>保険金</v>
          </cell>
        </row>
        <row r="274">
          <cell r="B274">
            <v>8670</v>
          </cell>
          <cell r="C274" t="str">
            <v>作業服・安全靴等個人負担額</v>
          </cell>
        </row>
        <row r="275">
          <cell r="B275">
            <v>8690</v>
          </cell>
          <cell r="C275"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S01"/>
      <sheetName val="S02"/>
      <sheetName val="S03"/>
      <sheetName val="S04"/>
      <sheetName val="S05"/>
      <sheetName val="S06"/>
      <sheetName val="S07"/>
      <sheetName val="S08"/>
      <sheetName val="S09"/>
      <sheetName val="S10"/>
      <sheetName val="S11"/>
      <sheetName val="S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条件 Ａ"/>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武器調整"/>
      <sheetName val="用役、舟艇"/>
      <sheetName val="検査"/>
      <sheetName val="資材ﾁｬｰｼﾞ"/>
      <sheetName val="電力"/>
      <sheetName val="荷造梱包"/>
      <sheetName val="ﾒｯｷ＆ﾊﾟｰｶｰ"/>
      <sheetName val="関菱雑(ｲﾝﾌﾟｯﾄ）"/>
      <sheetName val="Ｘ線"/>
      <sheetName val="ｻﾝﾌﾞﾗ"/>
      <sheetName val="ﾊﾞｰｼﾞ"/>
      <sheetName val="三次元Ｃ，Ｄ"/>
      <sheetName val="振動計算"/>
      <sheetName val="現品＆動力"/>
      <sheetName val="運搬費"/>
      <sheetName val="ﾜｰﾌﾟﾛ(ﾘｮｳｲﾝ）"/>
      <sheetName val="複写費＆図書(ﾘｮｳｲﾝ）"/>
      <sheetName val="国内旅費"/>
      <sheetName val="賃金間接費"/>
      <sheetName val="材料費"/>
      <sheetName val="一般経費"/>
      <sheetName val="外注経費"/>
      <sheetName val="用役費"/>
      <sheetName val="振替原価"/>
      <sheetName val="原価元帳"/>
      <sheetName val="取引先ｺｰﾄﾞ"/>
      <sheetName val="経費ｺｰﾄﾞ"/>
      <sheetName val="職制ｺｰﾄﾞ"/>
      <sheetName val="諸試験"/>
      <sheetName val="ぎ装写真"/>
      <sheetName val="気象"/>
      <sheetName val="ﾏﾙｰｼ"/>
    </sheetNames>
    <sheetDataSet>
      <sheetData sheetId="0" refreshError="1">
        <row r="3">
          <cell r="B3" t="str">
            <v>N3045</v>
          </cell>
          <cell r="C3">
            <v>423</v>
          </cell>
        </row>
        <row r="4">
          <cell r="B4" t="str">
            <v>N3045</v>
          </cell>
          <cell r="C4">
            <v>457</v>
          </cell>
        </row>
        <row r="7">
          <cell r="B7">
            <v>36039</v>
          </cell>
          <cell r="C7">
            <v>457</v>
          </cell>
        </row>
        <row r="8">
          <cell r="B8">
            <v>36039</v>
          </cell>
          <cell r="C8">
            <v>457</v>
          </cell>
        </row>
        <row r="9">
          <cell r="B9">
            <v>36039</v>
          </cell>
          <cell r="C9">
            <v>457</v>
          </cell>
        </row>
        <row r="13">
          <cell r="B13" t="str">
            <v xml:space="preserve">   （防）武器調整作業</v>
          </cell>
          <cell r="C13" t="str">
            <v xml:space="preserve">   （防）武器調整作業</v>
          </cell>
        </row>
        <row r="14">
          <cell r="B14" t="str">
            <v>1.ｵﾘｼﾞﾅﾙ</v>
          </cell>
        </row>
        <row r="15">
          <cell r="B15" t="str">
            <v>品     名</v>
          </cell>
        </row>
        <row r="16">
          <cell r="B16" t="str">
            <v>航海光学 2</v>
          </cell>
        </row>
        <row r="17">
          <cell r="B17" t="str">
            <v>航海光学 1</v>
          </cell>
        </row>
        <row r="18">
          <cell r="B18" t="str">
            <v>通信情報</v>
          </cell>
        </row>
        <row r="19">
          <cell r="B19" t="str">
            <v>通信情報  空中線配置</v>
          </cell>
        </row>
        <row r="20">
          <cell r="B20" t="str">
            <v>ＴＶ，ラジオ</v>
          </cell>
        </row>
        <row r="21">
          <cell r="B21" t="str">
            <v>電測</v>
          </cell>
        </row>
        <row r="22">
          <cell r="B22" t="str">
            <v>精密音響</v>
          </cell>
        </row>
        <row r="23">
          <cell r="B23" t="str">
            <v>浅海精密音響</v>
          </cell>
        </row>
        <row r="24">
          <cell r="B24" t="str">
            <v>マルチナロービーム</v>
          </cell>
        </row>
        <row r="25">
          <cell r="B25" t="str">
            <v>マルチナロービーム</v>
          </cell>
        </row>
        <row r="26">
          <cell r="B26" t="str">
            <v>マイクロ波式波高計</v>
          </cell>
        </row>
        <row r="27">
          <cell r="B27" t="str">
            <v>艦上気象観測装置</v>
          </cell>
        </row>
        <row r="28">
          <cell r="B28" t="str">
            <v>海潮流測定装置</v>
          </cell>
        </row>
        <row r="29">
          <cell r="B29" t="str">
            <v>曳航式ｻｲﾄﾞｽｷｬﾝｿﾅｰ</v>
          </cell>
        </row>
        <row r="30">
          <cell r="B30" t="str">
            <v>ＩＶＣＳ</v>
          </cell>
        </row>
        <row r="31">
          <cell r="B31" t="str">
            <v>以上計</v>
          </cell>
        </row>
        <row r="33">
          <cell r="B33" t="str">
            <v>精密音響</v>
          </cell>
        </row>
        <row r="36">
          <cell r="B36" t="str">
            <v>磁力計 3型</v>
          </cell>
        </row>
        <row r="39">
          <cell r="B39" t="str">
            <v>２．ＡＤＰＳ</v>
          </cell>
        </row>
        <row r="42">
          <cell r="C42" t="str">
            <v>ＣＴＤ</v>
          </cell>
        </row>
        <row r="43">
          <cell r="C43" t="str">
            <v>ﾋﾟﾝｶﾞｰ</v>
          </cell>
        </row>
        <row r="44">
          <cell r="C44" t="str">
            <v>塩分計</v>
          </cell>
        </row>
        <row r="45">
          <cell r="C45" t="str">
            <v>自記流向流速計</v>
          </cell>
        </row>
        <row r="46">
          <cell r="C46" t="str">
            <v>波高計</v>
          </cell>
        </row>
        <row r="47">
          <cell r="C47" t="str">
            <v>ＯＱＨー2Ｂ</v>
          </cell>
        </row>
        <row r="49">
          <cell r="C49" t="str">
            <v>磁力計 3型</v>
          </cell>
        </row>
        <row r="52">
          <cell r="C52" t="str">
            <v>海底反射損失測定装置'ＢＬＭＳ</v>
          </cell>
        </row>
        <row r="53">
          <cell r="C53" t="str">
            <v>音波伝播観測ﾌﾞｲＷＱＭ－10B</v>
          </cell>
        </row>
        <row r="54">
          <cell r="C54" t="str">
            <v>海底反射'（'電界強度測定）</v>
          </cell>
        </row>
        <row r="57">
          <cell r="C57" t="str">
            <v>ＡＤＰＳ調整</v>
          </cell>
        </row>
        <row r="58">
          <cell r="C58" t="str">
            <v>ＡＤＰＳﾊｯﾁｹｰﾌﾞﾙ工事</v>
          </cell>
        </row>
        <row r="59">
          <cell r="B59" t="str">
            <v>以上計</v>
          </cell>
        </row>
        <row r="61">
          <cell r="C61" t="str">
            <v>ﾛﾗﾝ Ｃ</v>
          </cell>
        </row>
        <row r="62">
          <cell r="C62" t="str">
            <v>計</v>
          </cell>
        </row>
        <row r="65">
          <cell r="B65" t="str">
            <v>３．その他の機器</v>
          </cell>
        </row>
        <row r="67">
          <cell r="B67" t="str">
            <v>鶴見精機</v>
          </cell>
          <cell r="C67" t="str">
            <v>ＣＴＤ</v>
          </cell>
        </row>
        <row r="68">
          <cell r="C68" t="str">
            <v>ﾋﾟﾝｶﾞｰ</v>
          </cell>
        </row>
        <row r="69">
          <cell r="C69" t="str">
            <v>塩分計</v>
          </cell>
        </row>
        <row r="70">
          <cell r="C70" t="str">
            <v>自記流向流速計</v>
          </cell>
        </row>
        <row r="71">
          <cell r="C71" t="str">
            <v>波高計</v>
          </cell>
        </row>
        <row r="72">
          <cell r="C72" t="str">
            <v>ＯＱＨー2Ｂ</v>
          </cell>
        </row>
        <row r="74">
          <cell r="B74" t="str">
            <v>国際電子</v>
          </cell>
          <cell r="C74" t="str">
            <v>磁力計 3型</v>
          </cell>
        </row>
        <row r="76">
          <cell r="B76" t="str">
            <v>沖電気</v>
          </cell>
          <cell r="C76" t="str">
            <v>海底反射損失測定装置'ＢＬＭＳ</v>
          </cell>
        </row>
        <row r="77">
          <cell r="B77" t="str">
            <v>沖電気</v>
          </cell>
          <cell r="C77" t="str">
            <v>音波伝播観測ﾌﾞｲＷＱＭ－10B</v>
          </cell>
        </row>
        <row r="78">
          <cell r="B78" t="str">
            <v>三波</v>
          </cell>
          <cell r="C78" t="str">
            <v>海底反射'（'電界強度測定）</v>
          </cell>
        </row>
        <row r="81">
          <cell r="B81" t="str">
            <v>４．'ＲＯＶ</v>
          </cell>
        </row>
        <row r="82">
          <cell r="B82" t="str">
            <v>神船</v>
          </cell>
          <cell r="C82" t="str">
            <v>ＲＯＶ</v>
          </cell>
        </row>
        <row r="84">
          <cell r="B84" t="str">
            <v>5電気推進</v>
          </cell>
        </row>
        <row r="85">
          <cell r="C85">
            <v>778347</v>
          </cell>
        </row>
        <row r="86">
          <cell r="C86">
            <v>530358</v>
          </cell>
        </row>
        <row r="87">
          <cell r="B87" t="str">
            <v>計</v>
          </cell>
          <cell r="C87">
            <v>1308705</v>
          </cell>
        </row>
        <row r="89">
          <cell r="B89" t="str">
            <v>N3045</v>
          </cell>
          <cell r="C89">
            <v>196</v>
          </cell>
        </row>
        <row r="90">
          <cell r="B90" t="str">
            <v>N3045</v>
          </cell>
          <cell r="C90">
            <v>196</v>
          </cell>
        </row>
        <row r="91">
          <cell r="B91" t="str">
            <v>N3045</v>
          </cell>
          <cell r="C91">
            <v>196</v>
          </cell>
        </row>
        <row r="94">
          <cell r="B94" t="str">
            <v>N3045</v>
          </cell>
          <cell r="C94">
            <v>457</v>
          </cell>
        </row>
        <row r="95">
          <cell r="B95" t="str">
            <v>N3045</v>
          </cell>
          <cell r="C95">
            <v>457</v>
          </cell>
        </row>
        <row r="96">
          <cell r="B96" t="str">
            <v>N3045</v>
          </cell>
          <cell r="C96">
            <v>457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表"/>
      <sheetName val="項別表"/>
      <sheetName val="ｺｰﾄﾞ表"/>
      <sheetName val="Sheet2"/>
      <sheetName val="Sheet3"/>
    </sheetNames>
    <sheetDataSet>
      <sheetData sheetId="0" refreshError="1">
        <row r="22">
          <cell r="AF22">
            <v>16275207</v>
          </cell>
          <cell r="AG22">
            <v>13821888</v>
          </cell>
          <cell r="AH22">
            <v>2453319</v>
          </cell>
        </row>
      </sheetData>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文"/>
      <sheetName val="収入の部"/>
      <sheetName val="支出の部"/>
      <sheetName val="啓発事業"/>
      <sheetName val="情報提供事業"/>
      <sheetName val="Ｆ修正1"/>
      <sheetName val="Ｆ修正２"/>
      <sheetName val="再依頼"/>
      <sheetName val="再依頼1"/>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配管理'96"/>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目表"/>
      <sheetName val="項目表"/>
      <sheetName val="タグ生活"/>
      <sheetName val="タグ物価"/>
      <sheetName val="タグ計画"/>
      <sheetName val="タグ調査"/>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資料-担当官工数 →会社見積ﾀｰｹﾞｯﾄ算出資料"/>
      <sheetName val="社内資料-会社見積→担当官工数"/>
      <sheetName val="社内資料-会社見積内訳作成"/>
      <sheetName val="会社見積-ｿﾌﾄ開発工数工程展開端数未処理"/>
      <sheetName val="会社見積-ｿﾌﾄ開発工数工程展開8Hr処理四捨五入"/>
      <sheetName val="会社見積-労務費内訳"/>
      <sheetName val="会社見積-構成別内訳"/>
      <sheetName val="会社見積-定価品内訳"/>
      <sheetName val="会社見積-御見積表紙"/>
      <sheetName val="会社見積-見積条件"/>
      <sheetName val="定価品　会社見積→担当官見積"/>
      <sheetName val="直接経費　会社見積→担当官工数 "/>
      <sheetName val="社内資料-レート表"/>
      <sheetName val="開発作業工程"/>
      <sheetName val="設定作業工程"/>
      <sheetName val="ｿﾌﾄ開発工数"/>
      <sheetName val="ｿﾌﾄ開発工数工程展開端数未処理"/>
      <sheetName val="ｿﾌﾄ開発工数工程展開8Hr処理四捨五入"/>
      <sheetName val="概算要求資料-概算要求額内訳"/>
      <sheetName val="概算要求資料-構成別内訳 "/>
      <sheetName val="概算要求資料-直接経費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理由書"/>
      <sheetName val="線表"/>
      <sheetName val="繰越予定入力シート"/>
      <sheetName val="理由書 (例)"/>
      <sheetName val="線表（例）"/>
      <sheetName val="cost"/>
    </sheetNames>
    <sheetDataSet>
      <sheetData sheetId="0"/>
      <sheetData sheetId="1"/>
      <sheetData sheetId="2"/>
      <sheetData sheetId="3"/>
      <sheetData sheetId="4"/>
      <sheetData sheetId="5">
        <row r="1">
          <cell r="G1" t="str">
            <v>ﾚﾍﾞﾙ2ｺｰﾄﾞ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実績"/>
      <sheetName val="工数実績 (2)"/>
      <sheetName val="加工工数"/>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計算書"/>
      <sheetName val="直材費_購入品"/>
      <sheetName val="加工費_Ｅ１"/>
      <sheetName val="加工費_ＱＡ"/>
      <sheetName val="直接経費_外注加工"/>
      <sheetName val="直接経費_印刷"/>
      <sheetName val="直接経費_外注加工 (内訳)"/>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信"/>
      <sheetName val="連接機能見積り基準"/>
      <sheetName val="HDLC-NRM"/>
      <sheetName val="交信シーケンス"/>
      <sheetName val="状況報告"/>
    </sheetNames>
    <sheetDataSet>
      <sheetData sheetId="0"/>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繰越金額集計シート"/>
      <sheetName val="繰越予定入力シート"/>
      <sheetName val="cost"/>
    </sheetNames>
    <sheetDataSet>
      <sheetData sheetId="0"/>
      <sheetData sheetId="1"/>
      <sheetData sheetId="2">
        <row r="1">
          <cell r="D1" t="str">
            <v>ﾚﾍﾞﾙ2ｺｰﾄﾞ</v>
          </cell>
        </row>
        <row r="2">
          <cell r="D2" t="str">
            <v>1A1</v>
          </cell>
        </row>
        <row r="3">
          <cell r="D3" t="str">
            <v>1A2</v>
          </cell>
        </row>
        <row r="4">
          <cell r="D4" t="str">
            <v>1A3</v>
          </cell>
        </row>
        <row r="5">
          <cell r="D5" t="str">
            <v>1A4</v>
          </cell>
        </row>
        <row r="6">
          <cell r="D6" t="str">
            <v>1A5</v>
          </cell>
        </row>
        <row r="7">
          <cell r="D7" t="str">
            <v>1A6</v>
          </cell>
        </row>
        <row r="8">
          <cell r="D8" t="str">
            <v>1A7</v>
          </cell>
        </row>
        <row r="9">
          <cell r="D9" t="str">
            <v>1B1</v>
          </cell>
        </row>
        <row r="10">
          <cell r="D10" t="str">
            <v>1B2</v>
          </cell>
        </row>
        <row r="11">
          <cell r="D11" t="str">
            <v>1B3</v>
          </cell>
        </row>
        <row r="12">
          <cell r="D12" t="str">
            <v>1B4</v>
          </cell>
        </row>
        <row r="13">
          <cell r="D13" t="str">
            <v>1B5</v>
          </cell>
        </row>
        <row r="14">
          <cell r="D14" t="str">
            <v>1B6</v>
          </cell>
        </row>
        <row r="15">
          <cell r="D15" t="str">
            <v>2C1</v>
          </cell>
        </row>
        <row r="16">
          <cell r="D16" t="str">
            <v>2C2</v>
          </cell>
        </row>
        <row r="17">
          <cell r="D17" t="str">
            <v>2C3</v>
          </cell>
        </row>
        <row r="18">
          <cell r="D18" t="str">
            <v>2C4</v>
          </cell>
        </row>
        <row r="19">
          <cell r="D19" t="str">
            <v>2C5</v>
          </cell>
        </row>
        <row r="20">
          <cell r="D20" t="str">
            <v>2D1</v>
          </cell>
        </row>
        <row r="21">
          <cell r="D21" t="str">
            <v>2D2</v>
          </cell>
        </row>
        <row r="22">
          <cell r="D22" t="str">
            <v>2D3</v>
          </cell>
        </row>
        <row r="23">
          <cell r="D23" t="str">
            <v>2D4</v>
          </cell>
        </row>
        <row r="24">
          <cell r="D24" t="str">
            <v>2F1</v>
          </cell>
        </row>
        <row r="25">
          <cell r="D25" t="str">
            <v>2F2</v>
          </cell>
        </row>
        <row r="26">
          <cell r="D26" t="str">
            <v>2F3</v>
          </cell>
        </row>
        <row r="27">
          <cell r="D27" t="str">
            <v>2F4</v>
          </cell>
        </row>
        <row r="28">
          <cell r="D28" t="str">
            <v>2G1</v>
          </cell>
        </row>
        <row r="29">
          <cell r="D29" t="str">
            <v>2G2</v>
          </cell>
        </row>
        <row r="30">
          <cell r="D30" t="str">
            <v>2G3</v>
          </cell>
        </row>
        <row r="31">
          <cell r="D31" t="str">
            <v>3H1</v>
          </cell>
        </row>
        <row r="32">
          <cell r="D32" t="str">
            <v>3H2</v>
          </cell>
        </row>
        <row r="33">
          <cell r="D33" t="str">
            <v>3H3</v>
          </cell>
        </row>
        <row r="34">
          <cell r="D34" t="str">
            <v>3H4</v>
          </cell>
        </row>
        <row r="35">
          <cell r="D35" t="str">
            <v>3J1</v>
          </cell>
        </row>
        <row r="36">
          <cell r="D36" t="str">
            <v>4K1</v>
          </cell>
        </row>
        <row r="37">
          <cell r="D37" t="str">
            <v>4K2</v>
          </cell>
        </row>
        <row r="38">
          <cell r="D38" t="str">
            <v>5L1</v>
          </cell>
        </row>
        <row r="39">
          <cell r="D39" t="str">
            <v>6M2</v>
          </cell>
        </row>
        <row r="40">
          <cell r="D40" t="str">
            <v>6M3</v>
          </cell>
        </row>
        <row r="41">
          <cell r="D41" t="str">
            <v>7N1</v>
          </cell>
        </row>
        <row r="42">
          <cell r="D42" t="str">
            <v>7P1</v>
          </cell>
        </row>
        <row r="43">
          <cell r="D43" t="str">
            <v>7Q1</v>
          </cell>
        </row>
        <row r="44">
          <cell r="D44" t="str">
            <v>7Q2</v>
          </cell>
        </row>
        <row r="45">
          <cell r="D45" t="str">
            <v>7R1</v>
          </cell>
        </row>
        <row r="46">
          <cell r="D46" t="str">
            <v>7R2</v>
          </cell>
        </row>
        <row r="47">
          <cell r="D47" t="str">
            <v>7S1</v>
          </cell>
        </row>
        <row r="48">
          <cell r="D48" t="str">
            <v>7T1</v>
          </cell>
        </row>
        <row r="49">
          <cell r="D49" t="str">
            <v>7U1</v>
          </cell>
        </row>
        <row r="50">
          <cell r="D50" t="str">
            <v>8V1</v>
          </cell>
        </row>
        <row r="51">
          <cell r="D51" t="str">
            <v>8V2</v>
          </cell>
        </row>
        <row r="52">
          <cell r="D52" t="str">
            <v>8V3</v>
          </cell>
        </row>
        <row r="53">
          <cell r="D53" t="str">
            <v>8Y1</v>
          </cell>
        </row>
        <row r="54">
          <cell r="D54" t="str">
            <v>KKH</v>
          </cell>
        </row>
        <row r="55">
          <cell r="D55" t="str">
            <v>KKJ</v>
          </cell>
        </row>
        <row r="56">
          <cell r="D56" t="str">
            <v>XV1</v>
          </cell>
        </row>
        <row r="57">
          <cell r="D57" t="str">
            <v>XV2</v>
          </cell>
        </row>
        <row r="58">
          <cell r="D58" t="str">
            <v>XV3</v>
          </cell>
        </row>
        <row r="59">
          <cell r="D59" t="str">
            <v>XW1</v>
          </cell>
        </row>
        <row r="60">
          <cell r="D60" t="str">
            <v>XW2</v>
          </cell>
        </row>
        <row r="61">
          <cell r="D61" t="str">
            <v>XWG</v>
          </cell>
        </row>
        <row r="62">
          <cell r="D62" t="str">
            <v>XWK</v>
          </cell>
        </row>
        <row r="63">
          <cell r="D63" t="str">
            <v>XWR</v>
          </cell>
        </row>
        <row r="64">
          <cell r="D64" t="str">
            <v>XWU</v>
          </cell>
        </row>
        <row r="65">
          <cell r="D65" t="str">
            <v>XY1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Z215"/>
  <sheetViews>
    <sheetView tabSelected="1" view="pageBreakPreview" zoomScale="130" zoomScaleNormal="75" zoomScaleSheetLayoutView="13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67"/>
      <c r="B2" s="67"/>
      <c r="C2" s="67"/>
      <c r="D2" s="67"/>
      <c r="E2" s="67"/>
      <c r="F2" s="67"/>
      <c r="G2" s="67"/>
      <c r="H2" s="67"/>
      <c r="I2" s="67"/>
      <c r="J2" s="67"/>
      <c r="K2" s="67"/>
      <c r="L2" s="67"/>
      <c r="M2" s="67"/>
      <c r="N2" s="67"/>
      <c r="O2" s="67"/>
      <c r="P2" s="67"/>
      <c r="Q2" s="67"/>
      <c r="R2" s="67"/>
      <c r="S2" s="67"/>
      <c r="T2" s="67"/>
      <c r="U2" s="67"/>
      <c r="V2" s="67"/>
      <c r="W2" s="67"/>
      <c r="X2" s="76" t="s">
        <v>0</v>
      </c>
      <c r="Y2" s="67"/>
      <c r="Z2" s="48"/>
      <c r="AA2" s="48"/>
      <c r="AB2" s="48"/>
      <c r="AC2" s="48"/>
      <c r="AD2" s="640">
        <v>2022</v>
      </c>
      <c r="AE2" s="640"/>
      <c r="AF2" s="640"/>
      <c r="AG2" s="640"/>
      <c r="AH2" s="640"/>
      <c r="AI2" s="78" t="s">
        <v>271</v>
      </c>
      <c r="AJ2" s="640" t="s">
        <v>592</v>
      </c>
      <c r="AK2" s="640"/>
      <c r="AL2" s="640"/>
      <c r="AM2" s="640"/>
      <c r="AN2" s="78" t="s">
        <v>271</v>
      </c>
      <c r="AO2" s="640">
        <v>21</v>
      </c>
      <c r="AP2" s="640"/>
      <c r="AQ2" s="640"/>
      <c r="AR2" s="79" t="s">
        <v>271</v>
      </c>
      <c r="AS2" s="641">
        <v>24</v>
      </c>
      <c r="AT2" s="641"/>
      <c r="AU2" s="641"/>
      <c r="AV2" s="78" t="str">
        <f>IF(AW2="","","-")</f>
        <v/>
      </c>
      <c r="AW2" s="642"/>
      <c r="AX2" s="642"/>
    </row>
    <row r="3" spans="1:50" ht="21" customHeight="1" thickBot="1" x14ac:dyDescent="0.2">
      <c r="A3" s="643" t="s">
        <v>578</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22" t="s">
        <v>57</v>
      </c>
      <c r="AJ3" s="645" t="s">
        <v>137</v>
      </c>
      <c r="AK3" s="645"/>
      <c r="AL3" s="645"/>
      <c r="AM3" s="645"/>
      <c r="AN3" s="645"/>
      <c r="AO3" s="645"/>
      <c r="AP3" s="645"/>
      <c r="AQ3" s="645"/>
      <c r="AR3" s="645"/>
      <c r="AS3" s="645"/>
      <c r="AT3" s="645"/>
      <c r="AU3" s="645"/>
      <c r="AV3" s="645"/>
      <c r="AW3" s="645"/>
      <c r="AX3" s="23" t="s">
        <v>58</v>
      </c>
    </row>
    <row r="4" spans="1:50" ht="24.75" customHeight="1" x14ac:dyDescent="0.15">
      <c r="A4" s="657" t="s">
        <v>23</v>
      </c>
      <c r="B4" s="658"/>
      <c r="C4" s="658"/>
      <c r="D4" s="658"/>
      <c r="E4" s="658"/>
      <c r="F4" s="658"/>
      <c r="G4" s="659" t="s">
        <v>589</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591</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60</v>
      </c>
      <c r="B5" s="670"/>
      <c r="C5" s="670"/>
      <c r="D5" s="670"/>
      <c r="E5" s="670"/>
      <c r="F5" s="671"/>
      <c r="G5" s="672" t="s">
        <v>349</v>
      </c>
      <c r="H5" s="673"/>
      <c r="I5" s="673"/>
      <c r="J5" s="673"/>
      <c r="K5" s="673"/>
      <c r="L5" s="673"/>
      <c r="M5" s="674" t="s">
        <v>59</v>
      </c>
      <c r="N5" s="675"/>
      <c r="O5" s="675"/>
      <c r="P5" s="675"/>
      <c r="Q5" s="675"/>
      <c r="R5" s="676"/>
      <c r="S5" s="677" t="s">
        <v>63</v>
      </c>
      <c r="T5" s="673"/>
      <c r="U5" s="673"/>
      <c r="V5" s="673"/>
      <c r="W5" s="673"/>
      <c r="X5" s="678"/>
      <c r="Y5" s="679" t="s">
        <v>3</v>
      </c>
      <c r="Z5" s="680"/>
      <c r="AA5" s="680"/>
      <c r="AB5" s="680"/>
      <c r="AC5" s="680"/>
      <c r="AD5" s="681"/>
      <c r="AE5" s="688" t="s">
        <v>590</v>
      </c>
      <c r="AF5" s="688"/>
      <c r="AG5" s="688"/>
      <c r="AH5" s="688"/>
      <c r="AI5" s="688"/>
      <c r="AJ5" s="688"/>
      <c r="AK5" s="688"/>
      <c r="AL5" s="688"/>
      <c r="AM5" s="688"/>
      <c r="AN5" s="688"/>
      <c r="AO5" s="688"/>
      <c r="AP5" s="689"/>
      <c r="AQ5" s="690" t="s">
        <v>672</v>
      </c>
      <c r="AR5" s="691"/>
      <c r="AS5" s="691"/>
      <c r="AT5" s="691"/>
      <c r="AU5" s="691"/>
      <c r="AV5" s="691"/>
      <c r="AW5" s="691"/>
      <c r="AX5" s="692"/>
    </row>
    <row r="6" spans="1:50" ht="39" customHeight="1" x14ac:dyDescent="0.15">
      <c r="A6" s="693" t="s">
        <v>4</v>
      </c>
      <c r="B6" s="694"/>
      <c r="C6" s="694"/>
      <c r="D6" s="694"/>
      <c r="E6" s="694"/>
      <c r="F6" s="694"/>
      <c r="G6" s="695" t="str">
        <f>入力規則等!F39</f>
        <v>一般会計</v>
      </c>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7"/>
    </row>
    <row r="7" spans="1:50" ht="49.5" customHeight="1" x14ac:dyDescent="0.15">
      <c r="A7" s="646" t="s">
        <v>20</v>
      </c>
      <c r="B7" s="647"/>
      <c r="C7" s="647"/>
      <c r="D7" s="647"/>
      <c r="E7" s="647"/>
      <c r="F7" s="648"/>
      <c r="G7" s="698" t="s">
        <v>593</v>
      </c>
      <c r="H7" s="699"/>
      <c r="I7" s="699"/>
      <c r="J7" s="699"/>
      <c r="K7" s="699"/>
      <c r="L7" s="699"/>
      <c r="M7" s="699"/>
      <c r="N7" s="699"/>
      <c r="O7" s="699"/>
      <c r="P7" s="699"/>
      <c r="Q7" s="699"/>
      <c r="R7" s="699"/>
      <c r="S7" s="699"/>
      <c r="T7" s="699"/>
      <c r="U7" s="699"/>
      <c r="V7" s="699"/>
      <c r="W7" s="699"/>
      <c r="X7" s="700"/>
      <c r="Y7" s="701" t="s">
        <v>256</v>
      </c>
      <c r="Z7" s="448"/>
      <c r="AA7" s="448"/>
      <c r="AB7" s="448"/>
      <c r="AC7" s="448"/>
      <c r="AD7" s="702"/>
      <c r="AE7" s="682" t="s">
        <v>594</v>
      </c>
      <c r="AF7" s="683"/>
      <c r="AG7" s="683"/>
      <c r="AH7" s="683"/>
      <c r="AI7" s="683"/>
      <c r="AJ7" s="683"/>
      <c r="AK7" s="683"/>
      <c r="AL7" s="683"/>
      <c r="AM7" s="683"/>
      <c r="AN7" s="683"/>
      <c r="AO7" s="683"/>
      <c r="AP7" s="683"/>
      <c r="AQ7" s="683"/>
      <c r="AR7" s="683"/>
      <c r="AS7" s="683"/>
      <c r="AT7" s="683"/>
      <c r="AU7" s="683"/>
      <c r="AV7" s="683"/>
      <c r="AW7" s="683"/>
      <c r="AX7" s="684"/>
    </row>
    <row r="8" spans="1:50" ht="53.25" customHeight="1" x14ac:dyDescent="0.15">
      <c r="A8" s="646" t="s">
        <v>187</v>
      </c>
      <c r="B8" s="647"/>
      <c r="C8" s="647"/>
      <c r="D8" s="647"/>
      <c r="E8" s="647"/>
      <c r="F8" s="648"/>
      <c r="G8" s="649" t="str">
        <f>入力規則等!A27</f>
        <v>宇宙開発利用</v>
      </c>
      <c r="H8" s="650"/>
      <c r="I8" s="650"/>
      <c r="J8" s="650"/>
      <c r="K8" s="650"/>
      <c r="L8" s="650"/>
      <c r="M8" s="650"/>
      <c r="N8" s="650"/>
      <c r="O8" s="650"/>
      <c r="P8" s="650"/>
      <c r="Q8" s="650"/>
      <c r="R8" s="650"/>
      <c r="S8" s="650"/>
      <c r="T8" s="650"/>
      <c r="U8" s="650"/>
      <c r="V8" s="650"/>
      <c r="W8" s="650"/>
      <c r="X8" s="651"/>
      <c r="Y8" s="652" t="s">
        <v>188</v>
      </c>
      <c r="Z8" s="653"/>
      <c r="AA8" s="653"/>
      <c r="AB8" s="653"/>
      <c r="AC8" s="653"/>
      <c r="AD8" s="654"/>
      <c r="AE8" s="655" t="str">
        <f>入力規則等!K13</f>
        <v>その他の事項経費</v>
      </c>
      <c r="AF8" s="650"/>
      <c r="AG8" s="650"/>
      <c r="AH8" s="650"/>
      <c r="AI8" s="650"/>
      <c r="AJ8" s="650"/>
      <c r="AK8" s="650"/>
      <c r="AL8" s="650"/>
      <c r="AM8" s="650"/>
      <c r="AN8" s="650"/>
      <c r="AO8" s="650"/>
      <c r="AP8" s="650"/>
      <c r="AQ8" s="650"/>
      <c r="AR8" s="650"/>
      <c r="AS8" s="650"/>
      <c r="AT8" s="650"/>
      <c r="AU8" s="650"/>
      <c r="AV8" s="650"/>
      <c r="AW8" s="650"/>
      <c r="AX8" s="656"/>
    </row>
    <row r="9" spans="1:50" ht="58.5" customHeight="1" x14ac:dyDescent="0.15">
      <c r="A9" s="614" t="s">
        <v>21</v>
      </c>
      <c r="B9" s="615"/>
      <c r="C9" s="615"/>
      <c r="D9" s="615"/>
      <c r="E9" s="615"/>
      <c r="F9" s="615"/>
      <c r="G9" s="685" t="s">
        <v>595</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7"/>
    </row>
    <row r="10" spans="1:50" ht="80.25" customHeight="1" x14ac:dyDescent="0.15">
      <c r="A10" s="605" t="s">
        <v>28</v>
      </c>
      <c r="B10" s="606"/>
      <c r="C10" s="606"/>
      <c r="D10" s="606"/>
      <c r="E10" s="606"/>
      <c r="F10" s="606"/>
      <c r="G10" s="607" t="s">
        <v>620</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605" t="s">
        <v>5</v>
      </c>
      <c r="B11" s="606"/>
      <c r="C11" s="606"/>
      <c r="D11" s="606"/>
      <c r="E11" s="606"/>
      <c r="F11" s="610"/>
      <c r="G11" s="611" t="str">
        <f>入力規則等!P10</f>
        <v>委託・請負</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3"/>
    </row>
    <row r="12" spans="1:50" ht="21" customHeight="1" x14ac:dyDescent="0.15">
      <c r="A12" s="198" t="s">
        <v>22</v>
      </c>
      <c r="B12" s="199"/>
      <c r="C12" s="199"/>
      <c r="D12" s="199"/>
      <c r="E12" s="199"/>
      <c r="F12" s="200"/>
      <c r="G12" s="617"/>
      <c r="H12" s="618"/>
      <c r="I12" s="618"/>
      <c r="J12" s="618"/>
      <c r="K12" s="618"/>
      <c r="L12" s="618"/>
      <c r="M12" s="618"/>
      <c r="N12" s="618"/>
      <c r="O12" s="618"/>
      <c r="P12" s="401" t="s">
        <v>403</v>
      </c>
      <c r="Q12" s="402"/>
      <c r="R12" s="402"/>
      <c r="S12" s="402"/>
      <c r="T12" s="402"/>
      <c r="U12" s="402"/>
      <c r="V12" s="403"/>
      <c r="W12" s="401" t="s">
        <v>555</v>
      </c>
      <c r="X12" s="402"/>
      <c r="Y12" s="402"/>
      <c r="Z12" s="402"/>
      <c r="AA12" s="402"/>
      <c r="AB12" s="402"/>
      <c r="AC12" s="403"/>
      <c r="AD12" s="401" t="s">
        <v>557</v>
      </c>
      <c r="AE12" s="402"/>
      <c r="AF12" s="402"/>
      <c r="AG12" s="402"/>
      <c r="AH12" s="402"/>
      <c r="AI12" s="402"/>
      <c r="AJ12" s="403"/>
      <c r="AK12" s="401" t="s">
        <v>570</v>
      </c>
      <c r="AL12" s="402"/>
      <c r="AM12" s="402"/>
      <c r="AN12" s="402"/>
      <c r="AO12" s="402"/>
      <c r="AP12" s="402"/>
      <c r="AQ12" s="403"/>
      <c r="AR12" s="401" t="s">
        <v>571</v>
      </c>
      <c r="AS12" s="402"/>
      <c r="AT12" s="402"/>
      <c r="AU12" s="402"/>
      <c r="AV12" s="402"/>
      <c r="AW12" s="402"/>
      <c r="AX12" s="600"/>
    </row>
    <row r="13" spans="1:50" ht="21" customHeight="1" x14ac:dyDescent="0.15">
      <c r="A13" s="201"/>
      <c r="B13" s="202"/>
      <c r="C13" s="202"/>
      <c r="D13" s="202"/>
      <c r="E13" s="202"/>
      <c r="F13" s="203"/>
      <c r="G13" s="627" t="s">
        <v>6</v>
      </c>
      <c r="H13" s="628"/>
      <c r="I13" s="601" t="s">
        <v>7</v>
      </c>
      <c r="J13" s="602"/>
      <c r="K13" s="602"/>
      <c r="L13" s="602"/>
      <c r="M13" s="602"/>
      <c r="N13" s="602"/>
      <c r="O13" s="603"/>
      <c r="P13" s="503">
        <v>39122</v>
      </c>
      <c r="Q13" s="504"/>
      <c r="R13" s="504"/>
      <c r="S13" s="504"/>
      <c r="T13" s="504"/>
      <c r="U13" s="504"/>
      <c r="V13" s="505"/>
      <c r="W13" s="503">
        <v>38240</v>
      </c>
      <c r="X13" s="504"/>
      <c r="Y13" s="504"/>
      <c r="Z13" s="504"/>
      <c r="AA13" s="504"/>
      <c r="AB13" s="504"/>
      <c r="AC13" s="505"/>
      <c r="AD13" s="503">
        <v>35335</v>
      </c>
      <c r="AE13" s="504"/>
      <c r="AF13" s="504"/>
      <c r="AG13" s="504"/>
      <c r="AH13" s="504"/>
      <c r="AI13" s="504"/>
      <c r="AJ13" s="505"/>
      <c r="AK13" s="503">
        <v>36605</v>
      </c>
      <c r="AL13" s="504"/>
      <c r="AM13" s="504"/>
      <c r="AN13" s="504"/>
      <c r="AO13" s="504"/>
      <c r="AP13" s="504"/>
      <c r="AQ13" s="505"/>
      <c r="AR13" s="564">
        <v>56647</v>
      </c>
      <c r="AS13" s="565"/>
      <c r="AT13" s="565"/>
      <c r="AU13" s="565"/>
      <c r="AV13" s="565"/>
      <c r="AW13" s="565"/>
      <c r="AX13" s="604"/>
    </row>
    <row r="14" spans="1:50" ht="21" customHeight="1" x14ac:dyDescent="0.15">
      <c r="A14" s="201"/>
      <c r="B14" s="202"/>
      <c r="C14" s="202"/>
      <c r="D14" s="202"/>
      <c r="E14" s="202"/>
      <c r="F14" s="203"/>
      <c r="G14" s="629"/>
      <c r="H14" s="630"/>
      <c r="I14" s="589" t="s">
        <v>8</v>
      </c>
      <c r="J14" s="590"/>
      <c r="K14" s="590"/>
      <c r="L14" s="590"/>
      <c r="M14" s="590"/>
      <c r="N14" s="590"/>
      <c r="O14" s="591"/>
      <c r="P14" s="503">
        <v>15266</v>
      </c>
      <c r="Q14" s="504"/>
      <c r="R14" s="504"/>
      <c r="S14" s="504"/>
      <c r="T14" s="504"/>
      <c r="U14" s="504"/>
      <c r="V14" s="505"/>
      <c r="W14" s="503">
        <v>17509</v>
      </c>
      <c r="X14" s="504"/>
      <c r="Y14" s="504"/>
      <c r="Z14" s="504"/>
      <c r="AA14" s="504"/>
      <c r="AB14" s="504"/>
      <c r="AC14" s="505"/>
      <c r="AD14" s="503">
        <v>17477</v>
      </c>
      <c r="AE14" s="504"/>
      <c r="AF14" s="504"/>
      <c r="AG14" s="504"/>
      <c r="AH14" s="504"/>
      <c r="AI14" s="504"/>
      <c r="AJ14" s="505"/>
      <c r="AK14" s="503" t="s">
        <v>596</v>
      </c>
      <c r="AL14" s="504"/>
      <c r="AM14" s="504"/>
      <c r="AN14" s="504"/>
      <c r="AO14" s="504"/>
      <c r="AP14" s="504"/>
      <c r="AQ14" s="505"/>
      <c r="AR14" s="633"/>
      <c r="AS14" s="633"/>
      <c r="AT14" s="633"/>
      <c r="AU14" s="633"/>
      <c r="AV14" s="633"/>
      <c r="AW14" s="633"/>
      <c r="AX14" s="634"/>
    </row>
    <row r="15" spans="1:50" ht="21" customHeight="1" x14ac:dyDescent="0.15">
      <c r="A15" s="201"/>
      <c r="B15" s="202"/>
      <c r="C15" s="202"/>
      <c r="D15" s="202"/>
      <c r="E15" s="202"/>
      <c r="F15" s="203"/>
      <c r="G15" s="629"/>
      <c r="H15" s="630"/>
      <c r="I15" s="589" t="s">
        <v>48</v>
      </c>
      <c r="J15" s="635"/>
      <c r="K15" s="635"/>
      <c r="L15" s="635"/>
      <c r="M15" s="635"/>
      <c r="N15" s="635"/>
      <c r="O15" s="636"/>
      <c r="P15" s="503">
        <v>6346</v>
      </c>
      <c r="Q15" s="504"/>
      <c r="R15" s="504"/>
      <c r="S15" s="504"/>
      <c r="T15" s="504"/>
      <c r="U15" s="504"/>
      <c r="V15" s="505"/>
      <c r="W15" s="503">
        <v>7289</v>
      </c>
      <c r="X15" s="504"/>
      <c r="Y15" s="504"/>
      <c r="Z15" s="504"/>
      <c r="AA15" s="504"/>
      <c r="AB15" s="504"/>
      <c r="AC15" s="505"/>
      <c r="AD15" s="503">
        <v>2059</v>
      </c>
      <c r="AE15" s="504"/>
      <c r="AF15" s="504"/>
      <c r="AG15" s="504"/>
      <c r="AH15" s="504"/>
      <c r="AI15" s="504"/>
      <c r="AJ15" s="505"/>
      <c r="AK15" s="503">
        <v>2623</v>
      </c>
      <c r="AL15" s="504"/>
      <c r="AM15" s="504"/>
      <c r="AN15" s="504"/>
      <c r="AO15" s="504"/>
      <c r="AP15" s="504"/>
      <c r="AQ15" s="505"/>
      <c r="AR15" s="503"/>
      <c r="AS15" s="504"/>
      <c r="AT15" s="504"/>
      <c r="AU15" s="504"/>
      <c r="AV15" s="504"/>
      <c r="AW15" s="504"/>
      <c r="AX15" s="619"/>
    </row>
    <row r="16" spans="1:50" ht="21" customHeight="1" x14ac:dyDescent="0.15">
      <c r="A16" s="201"/>
      <c r="B16" s="202"/>
      <c r="C16" s="202"/>
      <c r="D16" s="202"/>
      <c r="E16" s="202"/>
      <c r="F16" s="203"/>
      <c r="G16" s="629"/>
      <c r="H16" s="630"/>
      <c r="I16" s="589" t="s">
        <v>49</v>
      </c>
      <c r="J16" s="635"/>
      <c r="K16" s="635"/>
      <c r="L16" s="635"/>
      <c r="M16" s="635"/>
      <c r="N16" s="635"/>
      <c r="O16" s="636"/>
      <c r="P16" s="503">
        <v>-7289</v>
      </c>
      <c r="Q16" s="504"/>
      <c r="R16" s="504"/>
      <c r="S16" s="504"/>
      <c r="T16" s="504"/>
      <c r="U16" s="504"/>
      <c r="V16" s="505"/>
      <c r="W16" s="503">
        <v>-2059</v>
      </c>
      <c r="X16" s="504"/>
      <c r="Y16" s="504"/>
      <c r="Z16" s="504"/>
      <c r="AA16" s="504"/>
      <c r="AB16" s="504"/>
      <c r="AC16" s="505"/>
      <c r="AD16" s="503">
        <v>-2623</v>
      </c>
      <c r="AE16" s="504"/>
      <c r="AF16" s="504"/>
      <c r="AG16" s="504"/>
      <c r="AH16" s="504"/>
      <c r="AI16" s="504"/>
      <c r="AJ16" s="505"/>
      <c r="AK16" s="503" t="s">
        <v>596</v>
      </c>
      <c r="AL16" s="504"/>
      <c r="AM16" s="504"/>
      <c r="AN16" s="504"/>
      <c r="AO16" s="504"/>
      <c r="AP16" s="504"/>
      <c r="AQ16" s="505"/>
      <c r="AR16" s="637"/>
      <c r="AS16" s="638"/>
      <c r="AT16" s="638"/>
      <c r="AU16" s="638"/>
      <c r="AV16" s="638"/>
      <c r="AW16" s="638"/>
      <c r="AX16" s="639"/>
    </row>
    <row r="17" spans="1:50" ht="24.75" customHeight="1" x14ac:dyDescent="0.15">
      <c r="A17" s="201"/>
      <c r="B17" s="202"/>
      <c r="C17" s="202"/>
      <c r="D17" s="202"/>
      <c r="E17" s="202"/>
      <c r="F17" s="203"/>
      <c r="G17" s="629"/>
      <c r="H17" s="630"/>
      <c r="I17" s="589" t="s">
        <v>47</v>
      </c>
      <c r="J17" s="590"/>
      <c r="K17" s="590"/>
      <c r="L17" s="590"/>
      <c r="M17" s="590"/>
      <c r="N17" s="590"/>
      <c r="O17" s="591"/>
      <c r="P17" s="503" t="s">
        <v>596</v>
      </c>
      <c r="Q17" s="504"/>
      <c r="R17" s="504"/>
      <c r="S17" s="504"/>
      <c r="T17" s="504"/>
      <c r="U17" s="504"/>
      <c r="V17" s="505"/>
      <c r="W17" s="503" t="s">
        <v>596</v>
      </c>
      <c r="X17" s="504"/>
      <c r="Y17" s="504"/>
      <c r="Z17" s="504"/>
      <c r="AA17" s="504"/>
      <c r="AB17" s="504"/>
      <c r="AC17" s="505"/>
      <c r="AD17" s="503" t="s">
        <v>596</v>
      </c>
      <c r="AE17" s="504"/>
      <c r="AF17" s="504"/>
      <c r="AG17" s="504"/>
      <c r="AH17" s="504"/>
      <c r="AI17" s="504"/>
      <c r="AJ17" s="505"/>
      <c r="AK17" s="503" t="s">
        <v>596</v>
      </c>
      <c r="AL17" s="504"/>
      <c r="AM17" s="504"/>
      <c r="AN17" s="504"/>
      <c r="AO17" s="504"/>
      <c r="AP17" s="504"/>
      <c r="AQ17" s="505"/>
      <c r="AR17" s="625"/>
      <c r="AS17" s="625"/>
      <c r="AT17" s="625"/>
      <c r="AU17" s="625"/>
      <c r="AV17" s="625"/>
      <c r="AW17" s="625"/>
      <c r="AX17" s="626"/>
    </row>
    <row r="18" spans="1:50" ht="24.75" customHeight="1" x14ac:dyDescent="0.15">
      <c r="A18" s="201"/>
      <c r="B18" s="202"/>
      <c r="C18" s="202"/>
      <c r="D18" s="202"/>
      <c r="E18" s="202"/>
      <c r="F18" s="203"/>
      <c r="G18" s="631"/>
      <c r="H18" s="632"/>
      <c r="I18" s="582" t="s">
        <v>18</v>
      </c>
      <c r="J18" s="583"/>
      <c r="K18" s="583"/>
      <c r="L18" s="583"/>
      <c r="M18" s="583"/>
      <c r="N18" s="583"/>
      <c r="O18" s="584"/>
      <c r="P18" s="585">
        <f>SUM(P13:V17)</f>
        <v>53445</v>
      </c>
      <c r="Q18" s="586"/>
      <c r="R18" s="586"/>
      <c r="S18" s="586"/>
      <c r="T18" s="586"/>
      <c r="U18" s="586"/>
      <c r="V18" s="587"/>
      <c r="W18" s="585">
        <f>SUM(W13:AC17)</f>
        <v>60979</v>
      </c>
      <c r="X18" s="586"/>
      <c r="Y18" s="586"/>
      <c r="Z18" s="586"/>
      <c r="AA18" s="586"/>
      <c r="AB18" s="586"/>
      <c r="AC18" s="587"/>
      <c r="AD18" s="585">
        <f>SUM(AD13:AJ17)</f>
        <v>52248</v>
      </c>
      <c r="AE18" s="586"/>
      <c r="AF18" s="586"/>
      <c r="AG18" s="586"/>
      <c r="AH18" s="586"/>
      <c r="AI18" s="586"/>
      <c r="AJ18" s="587"/>
      <c r="AK18" s="585">
        <f>SUM(AK13:AQ17)</f>
        <v>39228</v>
      </c>
      <c r="AL18" s="586"/>
      <c r="AM18" s="586"/>
      <c r="AN18" s="586"/>
      <c r="AO18" s="586"/>
      <c r="AP18" s="586"/>
      <c r="AQ18" s="587"/>
      <c r="AR18" s="585">
        <f>SUM(AR13:AX17)</f>
        <v>56647</v>
      </c>
      <c r="AS18" s="586"/>
      <c r="AT18" s="586"/>
      <c r="AU18" s="586"/>
      <c r="AV18" s="586"/>
      <c r="AW18" s="586"/>
      <c r="AX18" s="588"/>
    </row>
    <row r="19" spans="1:50" ht="24.75" customHeight="1" x14ac:dyDescent="0.15">
      <c r="A19" s="201"/>
      <c r="B19" s="202"/>
      <c r="C19" s="202"/>
      <c r="D19" s="202"/>
      <c r="E19" s="202"/>
      <c r="F19" s="203"/>
      <c r="G19" s="598" t="s">
        <v>9</v>
      </c>
      <c r="H19" s="599"/>
      <c r="I19" s="599"/>
      <c r="J19" s="599"/>
      <c r="K19" s="599"/>
      <c r="L19" s="599"/>
      <c r="M19" s="599"/>
      <c r="N19" s="599"/>
      <c r="O19" s="599"/>
      <c r="P19" s="503">
        <v>52766</v>
      </c>
      <c r="Q19" s="504"/>
      <c r="R19" s="504"/>
      <c r="S19" s="504"/>
      <c r="T19" s="504"/>
      <c r="U19" s="504"/>
      <c r="V19" s="505"/>
      <c r="W19" s="503">
        <v>59477</v>
      </c>
      <c r="X19" s="504"/>
      <c r="Y19" s="504"/>
      <c r="Z19" s="504"/>
      <c r="AA19" s="504"/>
      <c r="AB19" s="504"/>
      <c r="AC19" s="505"/>
      <c r="AD19" s="503">
        <v>51373</v>
      </c>
      <c r="AE19" s="504"/>
      <c r="AF19" s="504"/>
      <c r="AG19" s="504"/>
      <c r="AH19" s="504"/>
      <c r="AI19" s="504"/>
      <c r="AJ19" s="505"/>
      <c r="AK19" s="595"/>
      <c r="AL19" s="595"/>
      <c r="AM19" s="595"/>
      <c r="AN19" s="595"/>
      <c r="AO19" s="595"/>
      <c r="AP19" s="595"/>
      <c r="AQ19" s="595"/>
      <c r="AR19" s="595"/>
      <c r="AS19" s="595"/>
      <c r="AT19" s="595"/>
      <c r="AU19" s="595"/>
      <c r="AV19" s="595"/>
      <c r="AW19" s="595"/>
      <c r="AX19" s="597"/>
    </row>
    <row r="20" spans="1:50" ht="24.75" customHeight="1" x14ac:dyDescent="0.15">
      <c r="A20" s="201"/>
      <c r="B20" s="202"/>
      <c r="C20" s="202"/>
      <c r="D20" s="202"/>
      <c r="E20" s="202"/>
      <c r="F20" s="203"/>
      <c r="G20" s="598" t="s">
        <v>10</v>
      </c>
      <c r="H20" s="599"/>
      <c r="I20" s="599"/>
      <c r="J20" s="599"/>
      <c r="K20" s="599"/>
      <c r="L20" s="599"/>
      <c r="M20" s="599"/>
      <c r="N20" s="599"/>
      <c r="O20" s="599"/>
      <c r="P20" s="594">
        <f>IF(P18=0, "-", SUM(P19)/P18)</f>
        <v>0.98729535036018334</v>
      </c>
      <c r="Q20" s="594"/>
      <c r="R20" s="594"/>
      <c r="S20" s="594"/>
      <c r="T20" s="594"/>
      <c r="U20" s="594"/>
      <c r="V20" s="594"/>
      <c r="W20" s="594">
        <f>IF(W18=0, "-", SUM(W19)/W18)</f>
        <v>0.97536856950753537</v>
      </c>
      <c r="X20" s="594"/>
      <c r="Y20" s="594"/>
      <c r="Z20" s="594"/>
      <c r="AA20" s="594"/>
      <c r="AB20" s="594"/>
      <c r="AC20" s="594"/>
      <c r="AD20" s="594">
        <f>IF(AD18=0, "-", SUM(AD19)/AD18)</f>
        <v>0.98325294748124326</v>
      </c>
      <c r="AE20" s="594"/>
      <c r="AF20" s="594"/>
      <c r="AG20" s="594"/>
      <c r="AH20" s="594"/>
      <c r="AI20" s="594"/>
      <c r="AJ20" s="594"/>
      <c r="AK20" s="595"/>
      <c r="AL20" s="595"/>
      <c r="AM20" s="595"/>
      <c r="AN20" s="595"/>
      <c r="AO20" s="595"/>
      <c r="AP20" s="595"/>
      <c r="AQ20" s="596"/>
      <c r="AR20" s="596"/>
      <c r="AS20" s="596"/>
      <c r="AT20" s="596"/>
      <c r="AU20" s="595"/>
      <c r="AV20" s="595"/>
      <c r="AW20" s="595"/>
      <c r="AX20" s="597"/>
    </row>
    <row r="21" spans="1:50" ht="25.5" customHeight="1" x14ac:dyDescent="0.15">
      <c r="A21" s="614"/>
      <c r="B21" s="615"/>
      <c r="C21" s="615"/>
      <c r="D21" s="615"/>
      <c r="E21" s="615"/>
      <c r="F21" s="616"/>
      <c r="G21" s="592" t="s">
        <v>231</v>
      </c>
      <c r="H21" s="593"/>
      <c r="I21" s="593"/>
      <c r="J21" s="593"/>
      <c r="K21" s="593"/>
      <c r="L21" s="593"/>
      <c r="M21" s="593"/>
      <c r="N21" s="593"/>
      <c r="O21" s="593"/>
      <c r="P21" s="594">
        <f>IF(P19=0, "-", SUM(P19)/SUM(P13,P14))</f>
        <v>0.97017724498051039</v>
      </c>
      <c r="Q21" s="594"/>
      <c r="R21" s="594"/>
      <c r="S21" s="594"/>
      <c r="T21" s="594"/>
      <c r="U21" s="594"/>
      <c r="V21" s="594"/>
      <c r="W21" s="594">
        <f>IF(W19=0, "-", SUM(W19)/SUM(W13,W14))</f>
        <v>1.0668711546395451</v>
      </c>
      <c r="X21" s="594"/>
      <c r="Y21" s="594"/>
      <c r="Z21" s="594"/>
      <c r="AA21" s="594"/>
      <c r="AB21" s="594"/>
      <c r="AC21" s="594"/>
      <c r="AD21" s="594">
        <f>IF(AD19=0, "-", SUM(AD19)/SUM(AD13,AD14))</f>
        <v>0.97275240475649472</v>
      </c>
      <c r="AE21" s="594"/>
      <c r="AF21" s="594"/>
      <c r="AG21" s="594"/>
      <c r="AH21" s="594"/>
      <c r="AI21" s="594"/>
      <c r="AJ21" s="594"/>
      <c r="AK21" s="595"/>
      <c r="AL21" s="595"/>
      <c r="AM21" s="595"/>
      <c r="AN21" s="595"/>
      <c r="AO21" s="595"/>
      <c r="AP21" s="595"/>
      <c r="AQ21" s="596"/>
      <c r="AR21" s="596"/>
      <c r="AS21" s="596"/>
      <c r="AT21" s="596"/>
      <c r="AU21" s="595"/>
      <c r="AV21" s="595"/>
      <c r="AW21" s="595"/>
      <c r="AX21" s="597"/>
    </row>
    <row r="22" spans="1:50" ht="18.75" customHeight="1" x14ac:dyDescent="0.15">
      <c r="A22" s="536" t="s">
        <v>574</v>
      </c>
      <c r="B22" s="537"/>
      <c r="C22" s="537"/>
      <c r="D22" s="537"/>
      <c r="E22" s="537"/>
      <c r="F22" s="538"/>
      <c r="G22" s="542" t="s">
        <v>223</v>
      </c>
      <c r="H22" s="543"/>
      <c r="I22" s="543"/>
      <c r="J22" s="543"/>
      <c r="K22" s="543"/>
      <c r="L22" s="543"/>
      <c r="M22" s="543"/>
      <c r="N22" s="543"/>
      <c r="O22" s="544"/>
      <c r="P22" s="545" t="s">
        <v>572</v>
      </c>
      <c r="Q22" s="543"/>
      <c r="R22" s="543"/>
      <c r="S22" s="543"/>
      <c r="T22" s="543"/>
      <c r="U22" s="543"/>
      <c r="V22" s="544"/>
      <c r="W22" s="545" t="s">
        <v>573</v>
      </c>
      <c r="X22" s="543"/>
      <c r="Y22" s="543"/>
      <c r="Z22" s="543"/>
      <c r="AA22" s="543"/>
      <c r="AB22" s="543"/>
      <c r="AC22" s="544"/>
      <c r="AD22" s="545" t="s">
        <v>222</v>
      </c>
      <c r="AE22" s="543"/>
      <c r="AF22" s="543"/>
      <c r="AG22" s="543"/>
      <c r="AH22" s="543"/>
      <c r="AI22" s="543"/>
      <c r="AJ22" s="543"/>
      <c r="AK22" s="543"/>
      <c r="AL22" s="543"/>
      <c r="AM22" s="543"/>
      <c r="AN22" s="543"/>
      <c r="AO22" s="543"/>
      <c r="AP22" s="543"/>
      <c r="AQ22" s="543"/>
      <c r="AR22" s="543"/>
      <c r="AS22" s="543"/>
      <c r="AT22" s="543"/>
      <c r="AU22" s="543"/>
      <c r="AV22" s="543"/>
      <c r="AW22" s="543"/>
      <c r="AX22" s="560"/>
    </row>
    <row r="23" spans="1:50" ht="25.5" customHeight="1" x14ac:dyDescent="0.15">
      <c r="A23" s="539"/>
      <c r="B23" s="540"/>
      <c r="C23" s="540"/>
      <c r="D23" s="540"/>
      <c r="E23" s="540"/>
      <c r="F23" s="541"/>
      <c r="G23" s="561" t="s">
        <v>597</v>
      </c>
      <c r="H23" s="562"/>
      <c r="I23" s="562"/>
      <c r="J23" s="562"/>
      <c r="K23" s="562"/>
      <c r="L23" s="562"/>
      <c r="M23" s="562"/>
      <c r="N23" s="562"/>
      <c r="O23" s="563"/>
      <c r="P23" s="564">
        <v>36605</v>
      </c>
      <c r="Q23" s="565"/>
      <c r="R23" s="565"/>
      <c r="S23" s="565"/>
      <c r="T23" s="565"/>
      <c r="U23" s="565"/>
      <c r="V23" s="566"/>
      <c r="W23" s="564">
        <v>56647</v>
      </c>
      <c r="X23" s="565"/>
      <c r="Y23" s="565"/>
      <c r="Z23" s="565"/>
      <c r="AA23" s="565"/>
      <c r="AB23" s="565"/>
      <c r="AC23" s="566"/>
      <c r="AD23" s="567" t="s">
        <v>718</v>
      </c>
      <c r="AE23" s="568"/>
      <c r="AF23" s="568"/>
      <c r="AG23" s="568"/>
      <c r="AH23" s="568"/>
      <c r="AI23" s="568"/>
      <c r="AJ23" s="568"/>
      <c r="AK23" s="568"/>
      <c r="AL23" s="568"/>
      <c r="AM23" s="568"/>
      <c r="AN23" s="568"/>
      <c r="AO23" s="568"/>
      <c r="AP23" s="568"/>
      <c r="AQ23" s="568"/>
      <c r="AR23" s="568"/>
      <c r="AS23" s="568"/>
      <c r="AT23" s="568"/>
      <c r="AU23" s="568"/>
      <c r="AV23" s="568"/>
      <c r="AW23" s="568"/>
      <c r="AX23" s="569"/>
    </row>
    <row r="24" spans="1:50" ht="25.5" customHeight="1" x14ac:dyDescent="0.15">
      <c r="A24" s="539"/>
      <c r="B24" s="540"/>
      <c r="C24" s="540"/>
      <c r="D24" s="540"/>
      <c r="E24" s="540"/>
      <c r="F24" s="541"/>
      <c r="G24" s="573"/>
      <c r="H24" s="574"/>
      <c r="I24" s="574"/>
      <c r="J24" s="574"/>
      <c r="K24" s="574"/>
      <c r="L24" s="574"/>
      <c r="M24" s="574"/>
      <c r="N24" s="574"/>
      <c r="O24" s="575"/>
      <c r="P24" s="503"/>
      <c r="Q24" s="504"/>
      <c r="R24" s="504"/>
      <c r="S24" s="504"/>
      <c r="T24" s="504"/>
      <c r="U24" s="504"/>
      <c r="V24" s="505"/>
      <c r="W24" s="503"/>
      <c r="X24" s="504"/>
      <c r="Y24" s="504"/>
      <c r="Z24" s="504"/>
      <c r="AA24" s="504"/>
      <c r="AB24" s="504"/>
      <c r="AC24" s="505"/>
      <c r="AD24" s="570"/>
      <c r="AE24" s="571"/>
      <c r="AF24" s="571"/>
      <c r="AG24" s="571"/>
      <c r="AH24" s="571"/>
      <c r="AI24" s="571"/>
      <c r="AJ24" s="571"/>
      <c r="AK24" s="571"/>
      <c r="AL24" s="571"/>
      <c r="AM24" s="571"/>
      <c r="AN24" s="571"/>
      <c r="AO24" s="571"/>
      <c r="AP24" s="571"/>
      <c r="AQ24" s="571"/>
      <c r="AR24" s="571"/>
      <c r="AS24" s="571"/>
      <c r="AT24" s="571"/>
      <c r="AU24" s="571"/>
      <c r="AV24" s="571"/>
      <c r="AW24" s="571"/>
      <c r="AX24" s="572"/>
    </row>
    <row r="25" spans="1:50" ht="25.5" customHeight="1" x14ac:dyDescent="0.15">
      <c r="A25" s="539"/>
      <c r="B25" s="540"/>
      <c r="C25" s="540"/>
      <c r="D25" s="540"/>
      <c r="E25" s="540"/>
      <c r="F25" s="541"/>
      <c r="G25" s="573"/>
      <c r="H25" s="574"/>
      <c r="I25" s="574"/>
      <c r="J25" s="574"/>
      <c r="K25" s="574"/>
      <c r="L25" s="574"/>
      <c r="M25" s="574"/>
      <c r="N25" s="574"/>
      <c r="O25" s="575"/>
      <c r="P25" s="503"/>
      <c r="Q25" s="504"/>
      <c r="R25" s="504"/>
      <c r="S25" s="504"/>
      <c r="T25" s="504"/>
      <c r="U25" s="504"/>
      <c r="V25" s="505"/>
      <c r="W25" s="503"/>
      <c r="X25" s="504"/>
      <c r="Y25" s="504"/>
      <c r="Z25" s="504"/>
      <c r="AA25" s="504"/>
      <c r="AB25" s="504"/>
      <c r="AC25" s="505"/>
      <c r="AD25" s="570"/>
      <c r="AE25" s="571"/>
      <c r="AF25" s="571"/>
      <c r="AG25" s="571"/>
      <c r="AH25" s="571"/>
      <c r="AI25" s="571"/>
      <c r="AJ25" s="571"/>
      <c r="AK25" s="571"/>
      <c r="AL25" s="571"/>
      <c r="AM25" s="571"/>
      <c r="AN25" s="571"/>
      <c r="AO25" s="571"/>
      <c r="AP25" s="571"/>
      <c r="AQ25" s="571"/>
      <c r="AR25" s="571"/>
      <c r="AS25" s="571"/>
      <c r="AT25" s="571"/>
      <c r="AU25" s="571"/>
      <c r="AV25" s="571"/>
      <c r="AW25" s="571"/>
      <c r="AX25" s="572"/>
    </row>
    <row r="26" spans="1:50" ht="25.5" customHeight="1" x14ac:dyDescent="0.15">
      <c r="A26" s="539"/>
      <c r="B26" s="540"/>
      <c r="C26" s="540"/>
      <c r="D26" s="540"/>
      <c r="E26" s="540"/>
      <c r="F26" s="541"/>
      <c r="G26" s="576"/>
      <c r="H26" s="577"/>
      <c r="I26" s="577"/>
      <c r="J26" s="577"/>
      <c r="K26" s="577"/>
      <c r="L26" s="577"/>
      <c r="M26" s="577"/>
      <c r="N26" s="577"/>
      <c r="O26" s="578"/>
      <c r="P26" s="579"/>
      <c r="Q26" s="580"/>
      <c r="R26" s="580"/>
      <c r="S26" s="580"/>
      <c r="T26" s="580"/>
      <c r="U26" s="580"/>
      <c r="V26" s="581"/>
      <c r="W26" s="579"/>
      <c r="X26" s="580"/>
      <c r="Y26" s="580"/>
      <c r="Z26" s="580"/>
      <c r="AA26" s="580"/>
      <c r="AB26" s="580"/>
      <c r="AC26" s="581"/>
      <c r="AD26" s="570"/>
      <c r="AE26" s="571"/>
      <c r="AF26" s="571"/>
      <c r="AG26" s="571"/>
      <c r="AH26" s="571"/>
      <c r="AI26" s="571"/>
      <c r="AJ26" s="571"/>
      <c r="AK26" s="571"/>
      <c r="AL26" s="571"/>
      <c r="AM26" s="571"/>
      <c r="AN26" s="571"/>
      <c r="AO26" s="571"/>
      <c r="AP26" s="571"/>
      <c r="AQ26" s="571"/>
      <c r="AR26" s="571"/>
      <c r="AS26" s="571"/>
      <c r="AT26" s="571"/>
      <c r="AU26" s="571"/>
      <c r="AV26" s="571"/>
      <c r="AW26" s="571"/>
      <c r="AX26" s="572"/>
    </row>
    <row r="27" spans="1:50" ht="25.5" customHeight="1" thickBot="1" x14ac:dyDescent="0.2">
      <c r="A27" s="539"/>
      <c r="B27" s="540"/>
      <c r="C27" s="540"/>
      <c r="D27" s="540"/>
      <c r="E27" s="540"/>
      <c r="F27" s="541"/>
      <c r="G27" s="189" t="s">
        <v>18</v>
      </c>
      <c r="H27" s="546"/>
      <c r="I27" s="546"/>
      <c r="J27" s="546"/>
      <c r="K27" s="546"/>
      <c r="L27" s="546"/>
      <c r="M27" s="546"/>
      <c r="N27" s="546"/>
      <c r="O27" s="547"/>
      <c r="P27" s="548">
        <f>AK13</f>
        <v>36605</v>
      </c>
      <c r="Q27" s="549"/>
      <c r="R27" s="549"/>
      <c r="S27" s="549"/>
      <c r="T27" s="549"/>
      <c r="U27" s="549"/>
      <c r="V27" s="550"/>
      <c r="W27" s="551">
        <f>AR13</f>
        <v>56647</v>
      </c>
      <c r="X27" s="552"/>
      <c r="Y27" s="552"/>
      <c r="Z27" s="552"/>
      <c r="AA27" s="552"/>
      <c r="AB27" s="552"/>
      <c r="AC27" s="553"/>
      <c r="AD27" s="571"/>
      <c r="AE27" s="571"/>
      <c r="AF27" s="571"/>
      <c r="AG27" s="571"/>
      <c r="AH27" s="571"/>
      <c r="AI27" s="571"/>
      <c r="AJ27" s="571"/>
      <c r="AK27" s="571"/>
      <c r="AL27" s="571"/>
      <c r="AM27" s="571"/>
      <c r="AN27" s="571"/>
      <c r="AO27" s="571"/>
      <c r="AP27" s="571"/>
      <c r="AQ27" s="571"/>
      <c r="AR27" s="571"/>
      <c r="AS27" s="571"/>
      <c r="AT27" s="571"/>
      <c r="AU27" s="571"/>
      <c r="AV27" s="571"/>
      <c r="AW27" s="571"/>
      <c r="AX27" s="572"/>
    </row>
    <row r="28" spans="1:50" ht="47.25" customHeight="1" x14ac:dyDescent="0.15">
      <c r="A28" s="554" t="s">
        <v>562</v>
      </c>
      <c r="B28" s="555"/>
      <c r="C28" s="555"/>
      <c r="D28" s="555"/>
      <c r="E28" s="555"/>
      <c r="F28" s="556"/>
      <c r="G28" s="557" t="s">
        <v>622</v>
      </c>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31.5" customHeight="1" x14ac:dyDescent="0.15">
      <c r="A29" s="457" t="s">
        <v>563</v>
      </c>
      <c r="B29" s="458"/>
      <c r="C29" s="458"/>
      <c r="D29" s="458"/>
      <c r="E29" s="458"/>
      <c r="F29" s="377"/>
      <c r="G29" s="459" t="s">
        <v>559</v>
      </c>
      <c r="H29" s="460"/>
      <c r="I29" s="460"/>
      <c r="J29" s="460"/>
      <c r="K29" s="460"/>
      <c r="L29" s="460"/>
      <c r="M29" s="460"/>
      <c r="N29" s="460"/>
      <c r="O29" s="460"/>
      <c r="P29" s="461" t="s">
        <v>558</v>
      </c>
      <c r="Q29" s="460"/>
      <c r="R29" s="460"/>
      <c r="S29" s="460"/>
      <c r="T29" s="460"/>
      <c r="U29" s="460"/>
      <c r="V29" s="460"/>
      <c r="W29" s="460"/>
      <c r="X29" s="462"/>
      <c r="Y29" s="463"/>
      <c r="Z29" s="464"/>
      <c r="AA29" s="465"/>
      <c r="AB29" s="466" t="s">
        <v>11</v>
      </c>
      <c r="AC29" s="466"/>
      <c r="AD29" s="466"/>
      <c r="AE29" s="432" t="s">
        <v>403</v>
      </c>
      <c r="AF29" s="467"/>
      <c r="AG29" s="467"/>
      <c r="AH29" s="468"/>
      <c r="AI29" s="432" t="s">
        <v>555</v>
      </c>
      <c r="AJ29" s="467"/>
      <c r="AK29" s="467"/>
      <c r="AL29" s="468"/>
      <c r="AM29" s="432" t="s">
        <v>371</v>
      </c>
      <c r="AN29" s="467"/>
      <c r="AO29" s="467"/>
      <c r="AP29" s="468"/>
      <c r="AQ29" s="484" t="s">
        <v>402</v>
      </c>
      <c r="AR29" s="485"/>
      <c r="AS29" s="485"/>
      <c r="AT29" s="486"/>
      <c r="AU29" s="484" t="s">
        <v>575</v>
      </c>
      <c r="AV29" s="485"/>
      <c r="AW29" s="485"/>
      <c r="AX29" s="526"/>
    </row>
    <row r="30" spans="1:50" ht="37.5" customHeight="1" x14ac:dyDescent="0.15">
      <c r="A30" s="457"/>
      <c r="B30" s="458"/>
      <c r="C30" s="458"/>
      <c r="D30" s="458"/>
      <c r="E30" s="458"/>
      <c r="F30" s="377"/>
      <c r="G30" s="514" t="s">
        <v>619</v>
      </c>
      <c r="H30" s="515"/>
      <c r="I30" s="515"/>
      <c r="J30" s="515"/>
      <c r="K30" s="515"/>
      <c r="L30" s="515"/>
      <c r="M30" s="515"/>
      <c r="N30" s="515"/>
      <c r="O30" s="515"/>
      <c r="P30" s="260" t="s">
        <v>666</v>
      </c>
      <c r="Q30" s="518"/>
      <c r="R30" s="518"/>
      <c r="S30" s="518"/>
      <c r="T30" s="518"/>
      <c r="U30" s="518"/>
      <c r="V30" s="518"/>
      <c r="W30" s="518"/>
      <c r="X30" s="519"/>
      <c r="Y30" s="523" t="s">
        <v>52</v>
      </c>
      <c r="Z30" s="524"/>
      <c r="AA30" s="525"/>
      <c r="AB30" s="482" t="s">
        <v>618</v>
      </c>
      <c r="AC30" s="483"/>
      <c r="AD30" s="483"/>
      <c r="AE30" s="475">
        <v>1</v>
      </c>
      <c r="AF30" s="475"/>
      <c r="AG30" s="475"/>
      <c r="AH30" s="475"/>
      <c r="AI30" s="475">
        <v>1</v>
      </c>
      <c r="AJ30" s="475"/>
      <c r="AK30" s="475"/>
      <c r="AL30" s="475"/>
      <c r="AM30" s="475">
        <v>0</v>
      </c>
      <c r="AN30" s="475"/>
      <c r="AO30" s="475"/>
      <c r="AP30" s="475"/>
      <c r="AQ30" s="475"/>
      <c r="AR30" s="475"/>
      <c r="AS30" s="475"/>
      <c r="AT30" s="475"/>
      <c r="AU30" s="476"/>
      <c r="AV30" s="477"/>
      <c r="AW30" s="477"/>
      <c r="AX30" s="478"/>
    </row>
    <row r="31" spans="1:50" ht="34.5" customHeight="1" x14ac:dyDescent="0.15">
      <c r="A31" s="387"/>
      <c r="B31" s="388"/>
      <c r="C31" s="388"/>
      <c r="D31" s="388"/>
      <c r="E31" s="388"/>
      <c r="F31" s="356"/>
      <c r="G31" s="516"/>
      <c r="H31" s="517"/>
      <c r="I31" s="517"/>
      <c r="J31" s="517"/>
      <c r="K31" s="517"/>
      <c r="L31" s="517"/>
      <c r="M31" s="517"/>
      <c r="N31" s="517"/>
      <c r="O31" s="517"/>
      <c r="P31" s="520"/>
      <c r="Q31" s="521"/>
      <c r="R31" s="521"/>
      <c r="S31" s="521"/>
      <c r="T31" s="521"/>
      <c r="U31" s="521"/>
      <c r="V31" s="521"/>
      <c r="W31" s="521"/>
      <c r="X31" s="522"/>
      <c r="Y31" s="479" t="s">
        <v>53</v>
      </c>
      <c r="Z31" s="480"/>
      <c r="AA31" s="481"/>
      <c r="AB31" s="482" t="s">
        <v>618</v>
      </c>
      <c r="AC31" s="483"/>
      <c r="AD31" s="483"/>
      <c r="AE31" s="475">
        <v>2</v>
      </c>
      <c r="AF31" s="475"/>
      <c r="AG31" s="475"/>
      <c r="AH31" s="475"/>
      <c r="AI31" s="475">
        <v>1</v>
      </c>
      <c r="AJ31" s="475"/>
      <c r="AK31" s="475"/>
      <c r="AL31" s="475"/>
      <c r="AM31" s="475">
        <v>0</v>
      </c>
      <c r="AN31" s="475"/>
      <c r="AO31" s="475"/>
      <c r="AP31" s="475"/>
      <c r="AQ31" s="475">
        <v>1</v>
      </c>
      <c r="AR31" s="475"/>
      <c r="AS31" s="475"/>
      <c r="AT31" s="475"/>
      <c r="AU31" s="476">
        <v>2</v>
      </c>
      <c r="AV31" s="477"/>
      <c r="AW31" s="477"/>
      <c r="AX31" s="478"/>
    </row>
    <row r="32" spans="1:50" ht="23.25" customHeight="1" x14ac:dyDescent="0.15">
      <c r="A32" s="441" t="s">
        <v>564</v>
      </c>
      <c r="B32" s="442"/>
      <c r="C32" s="442"/>
      <c r="D32" s="442"/>
      <c r="E32" s="442"/>
      <c r="F32" s="443"/>
      <c r="G32" s="402" t="s">
        <v>565</v>
      </c>
      <c r="H32" s="402"/>
      <c r="I32" s="402"/>
      <c r="J32" s="402"/>
      <c r="K32" s="402"/>
      <c r="L32" s="402"/>
      <c r="M32" s="402"/>
      <c r="N32" s="402"/>
      <c r="O32" s="402"/>
      <c r="P32" s="402"/>
      <c r="Q32" s="402"/>
      <c r="R32" s="402"/>
      <c r="S32" s="402"/>
      <c r="T32" s="402"/>
      <c r="U32" s="402"/>
      <c r="V32" s="402"/>
      <c r="W32" s="402"/>
      <c r="X32" s="403"/>
      <c r="Y32" s="450"/>
      <c r="Z32" s="451"/>
      <c r="AA32" s="452"/>
      <c r="AB32" s="401" t="s">
        <v>11</v>
      </c>
      <c r="AC32" s="402"/>
      <c r="AD32" s="403"/>
      <c r="AE32" s="401" t="s">
        <v>403</v>
      </c>
      <c r="AF32" s="402"/>
      <c r="AG32" s="402"/>
      <c r="AH32" s="403"/>
      <c r="AI32" s="401" t="s">
        <v>555</v>
      </c>
      <c r="AJ32" s="402"/>
      <c r="AK32" s="402"/>
      <c r="AL32" s="403"/>
      <c r="AM32" s="401" t="s">
        <v>371</v>
      </c>
      <c r="AN32" s="402"/>
      <c r="AO32" s="402"/>
      <c r="AP32" s="403"/>
      <c r="AQ32" s="527" t="s">
        <v>576</v>
      </c>
      <c r="AR32" s="528"/>
      <c r="AS32" s="528"/>
      <c r="AT32" s="528"/>
      <c r="AU32" s="528"/>
      <c r="AV32" s="528"/>
      <c r="AW32" s="528"/>
      <c r="AX32" s="529"/>
    </row>
    <row r="33" spans="1:51" ht="23.25" customHeight="1" x14ac:dyDescent="0.15">
      <c r="A33" s="444"/>
      <c r="B33" s="445"/>
      <c r="C33" s="445"/>
      <c r="D33" s="445"/>
      <c r="E33" s="445"/>
      <c r="F33" s="446"/>
      <c r="G33" s="507" t="s">
        <v>601</v>
      </c>
      <c r="H33" s="508"/>
      <c r="I33" s="508"/>
      <c r="J33" s="508"/>
      <c r="K33" s="508"/>
      <c r="L33" s="508"/>
      <c r="M33" s="508"/>
      <c r="N33" s="508"/>
      <c r="O33" s="508"/>
      <c r="P33" s="508"/>
      <c r="Q33" s="508"/>
      <c r="R33" s="508"/>
      <c r="S33" s="508"/>
      <c r="T33" s="508"/>
      <c r="U33" s="508"/>
      <c r="V33" s="508"/>
      <c r="W33" s="508"/>
      <c r="X33" s="508"/>
      <c r="Y33" s="530" t="s">
        <v>564</v>
      </c>
      <c r="Z33" s="531"/>
      <c r="AA33" s="532"/>
      <c r="AB33" s="533"/>
      <c r="AC33" s="534"/>
      <c r="AD33" s="535"/>
      <c r="AE33" s="511"/>
      <c r="AF33" s="511"/>
      <c r="AG33" s="511"/>
      <c r="AH33" s="511"/>
      <c r="AI33" s="511"/>
      <c r="AJ33" s="511"/>
      <c r="AK33" s="511"/>
      <c r="AL33" s="511"/>
      <c r="AM33" s="511"/>
      <c r="AN33" s="511"/>
      <c r="AO33" s="511"/>
      <c r="AP33" s="511"/>
      <c r="AQ33" s="395"/>
      <c r="AR33" s="396"/>
      <c r="AS33" s="396"/>
      <c r="AT33" s="396"/>
      <c r="AU33" s="396"/>
      <c r="AV33" s="396"/>
      <c r="AW33" s="396"/>
      <c r="AX33" s="400"/>
    </row>
    <row r="34" spans="1:51" ht="46.5" customHeight="1" x14ac:dyDescent="0.15">
      <c r="A34" s="447"/>
      <c r="B34" s="448"/>
      <c r="C34" s="448"/>
      <c r="D34" s="448"/>
      <c r="E34" s="448"/>
      <c r="F34" s="449"/>
      <c r="G34" s="509"/>
      <c r="H34" s="510"/>
      <c r="I34" s="510"/>
      <c r="J34" s="510"/>
      <c r="K34" s="510"/>
      <c r="L34" s="510"/>
      <c r="M34" s="510"/>
      <c r="N34" s="510"/>
      <c r="O34" s="510"/>
      <c r="P34" s="510"/>
      <c r="Q34" s="510"/>
      <c r="R34" s="510"/>
      <c r="S34" s="510"/>
      <c r="T34" s="510"/>
      <c r="U34" s="510"/>
      <c r="V34" s="510"/>
      <c r="W34" s="510"/>
      <c r="X34" s="510"/>
      <c r="Y34" s="499" t="s">
        <v>566</v>
      </c>
      <c r="Z34" s="512"/>
      <c r="AA34" s="513"/>
      <c r="AB34" s="453" t="s">
        <v>567</v>
      </c>
      <c r="AC34" s="454"/>
      <c r="AD34" s="455"/>
      <c r="AE34" s="456"/>
      <c r="AF34" s="456"/>
      <c r="AG34" s="456"/>
      <c r="AH34" s="456"/>
      <c r="AI34" s="456"/>
      <c r="AJ34" s="456"/>
      <c r="AK34" s="456"/>
      <c r="AL34" s="456"/>
      <c r="AM34" s="456"/>
      <c r="AN34" s="456"/>
      <c r="AO34" s="456"/>
      <c r="AP34" s="456"/>
      <c r="AQ34" s="456"/>
      <c r="AR34" s="456"/>
      <c r="AS34" s="456"/>
      <c r="AT34" s="456"/>
      <c r="AU34" s="456"/>
      <c r="AV34" s="456"/>
      <c r="AW34" s="456"/>
      <c r="AX34" s="469"/>
    </row>
    <row r="35" spans="1:51" ht="18.75" customHeight="1" x14ac:dyDescent="0.15">
      <c r="A35" s="405" t="s">
        <v>228</v>
      </c>
      <c r="B35" s="406"/>
      <c r="C35" s="406"/>
      <c r="D35" s="406"/>
      <c r="E35" s="406"/>
      <c r="F35" s="407"/>
      <c r="G35" s="415" t="s">
        <v>136</v>
      </c>
      <c r="H35" s="416"/>
      <c r="I35" s="416"/>
      <c r="J35" s="416"/>
      <c r="K35" s="416"/>
      <c r="L35" s="416"/>
      <c r="M35" s="416"/>
      <c r="N35" s="416"/>
      <c r="O35" s="417"/>
      <c r="P35" s="421" t="s">
        <v>56</v>
      </c>
      <c r="Q35" s="416"/>
      <c r="R35" s="416"/>
      <c r="S35" s="416"/>
      <c r="T35" s="416"/>
      <c r="U35" s="416"/>
      <c r="V35" s="416"/>
      <c r="W35" s="416"/>
      <c r="X35" s="417"/>
      <c r="Y35" s="423"/>
      <c r="Z35" s="424"/>
      <c r="AA35" s="425"/>
      <c r="AB35" s="429" t="s">
        <v>11</v>
      </c>
      <c r="AC35" s="430"/>
      <c r="AD35" s="431"/>
      <c r="AE35" s="429" t="s">
        <v>403</v>
      </c>
      <c r="AF35" s="430"/>
      <c r="AG35" s="430"/>
      <c r="AH35" s="431"/>
      <c r="AI35" s="435" t="s">
        <v>555</v>
      </c>
      <c r="AJ35" s="435"/>
      <c r="AK35" s="435"/>
      <c r="AL35" s="429"/>
      <c r="AM35" s="435" t="s">
        <v>371</v>
      </c>
      <c r="AN35" s="435"/>
      <c r="AO35" s="435"/>
      <c r="AP35" s="429"/>
      <c r="AQ35" s="437" t="s">
        <v>178</v>
      </c>
      <c r="AR35" s="438"/>
      <c r="AS35" s="438"/>
      <c r="AT35" s="439"/>
      <c r="AU35" s="416" t="s">
        <v>126</v>
      </c>
      <c r="AV35" s="416"/>
      <c r="AW35" s="416"/>
      <c r="AX35" s="440"/>
    </row>
    <row r="36" spans="1:51" ht="18.75" customHeight="1" x14ac:dyDescent="0.15">
      <c r="A36" s="408"/>
      <c r="B36" s="409"/>
      <c r="C36" s="409"/>
      <c r="D36" s="409"/>
      <c r="E36" s="409"/>
      <c r="F36" s="410"/>
      <c r="G36" s="418"/>
      <c r="H36" s="419"/>
      <c r="I36" s="419"/>
      <c r="J36" s="419"/>
      <c r="K36" s="419"/>
      <c r="L36" s="419"/>
      <c r="M36" s="419"/>
      <c r="N36" s="419"/>
      <c r="O36" s="420"/>
      <c r="P36" s="422"/>
      <c r="Q36" s="419"/>
      <c r="R36" s="419"/>
      <c r="S36" s="419"/>
      <c r="T36" s="419"/>
      <c r="U36" s="419"/>
      <c r="V36" s="419"/>
      <c r="W36" s="419"/>
      <c r="X36" s="420"/>
      <c r="Y36" s="426"/>
      <c r="Z36" s="427"/>
      <c r="AA36" s="428"/>
      <c r="AB36" s="432"/>
      <c r="AC36" s="433"/>
      <c r="AD36" s="434"/>
      <c r="AE36" s="432"/>
      <c r="AF36" s="433"/>
      <c r="AG36" s="433"/>
      <c r="AH36" s="434"/>
      <c r="AI36" s="436"/>
      <c r="AJ36" s="436"/>
      <c r="AK36" s="436"/>
      <c r="AL36" s="432"/>
      <c r="AM36" s="436"/>
      <c r="AN36" s="436"/>
      <c r="AO36" s="436"/>
      <c r="AP36" s="432"/>
      <c r="AQ36" s="470"/>
      <c r="AR36" s="471"/>
      <c r="AS36" s="472" t="s">
        <v>179</v>
      </c>
      <c r="AT36" s="473"/>
      <c r="AU36" s="474">
        <v>10</v>
      </c>
      <c r="AV36" s="474"/>
      <c r="AW36" s="419" t="s">
        <v>163</v>
      </c>
      <c r="AX36" s="506"/>
    </row>
    <row r="37" spans="1:51" ht="33" customHeight="1" x14ac:dyDescent="0.15">
      <c r="A37" s="411"/>
      <c r="B37" s="409"/>
      <c r="C37" s="409"/>
      <c r="D37" s="409"/>
      <c r="E37" s="409"/>
      <c r="F37" s="410"/>
      <c r="G37" s="487" t="s">
        <v>598</v>
      </c>
      <c r="H37" s="488"/>
      <c r="I37" s="488"/>
      <c r="J37" s="488"/>
      <c r="K37" s="488"/>
      <c r="L37" s="488"/>
      <c r="M37" s="488"/>
      <c r="N37" s="488"/>
      <c r="O37" s="489"/>
      <c r="P37" s="261" t="s">
        <v>621</v>
      </c>
      <c r="Q37" s="261"/>
      <c r="R37" s="261"/>
      <c r="S37" s="261"/>
      <c r="T37" s="261"/>
      <c r="U37" s="261"/>
      <c r="V37" s="261"/>
      <c r="W37" s="261"/>
      <c r="X37" s="496"/>
      <c r="Y37" s="499" t="s">
        <v>12</v>
      </c>
      <c r="Z37" s="500"/>
      <c r="AA37" s="501"/>
      <c r="AB37" s="482" t="s">
        <v>599</v>
      </c>
      <c r="AC37" s="482"/>
      <c r="AD37" s="482"/>
      <c r="AE37" s="395">
        <v>4</v>
      </c>
      <c r="AF37" s="396"/>
      <c r="AG37" s="396"/>
      <c r="AH37" s="396"/>
      <c r="AI37" s="395">
        <v>4</v>
      </c>
      <c r="AJ37" s="396"/>
      <c r="AK37" s="396"/>
      <c r="AL37" s="396"/>
      <c r="AM37" s="395">
        <v>5</v>
      </c>
      <c r="AN37" s="396"/>
      <c r="AO37" s="396"/>
      <c r="AP37" s="396"/>
      <c r="AQ37" s="397" t="s">
        <v>596</v>
      </c>
      <c r="AR37" s="398"/>
      <c r="AS37" s="398"/>
      <c r="AT37" s="399"/>
      <c r="AU37" s="396" t="s">
        <v>596</v>
      </c>
      <c r="AV37" s="396"/>
      <c r="AW37" s="396"/>
      <c r="AX37" s="400"/>
    </row>
    <row r="38" spans="1:51" ht="33.75" customHeight="1" x14ac:dyDescent="0.15">
      <c r="A38" s="412"/>
      <c r="B38" s="413"/>
      <c r="C38" s="413"/>
      <c r="D38" s="413"/>
      <c r="E38" s="413"/>
      <c r="F38" s="414"/>
      <c r="G38" s="490"/>
      <c r="H38" s="491"/>
      <c r="I38" s="491"/>
      <c r="J38" s="491"/>
      <c r="K38" s="491"/>
      <c r="L38" s="491"/>
      <c r="M38" s="491"/>
      <c r="N38" s="491"/>
      <c r="O38" s="492"/>
      <c r="P38" s="264"/>
      <c r="Q38" s="264"/>
      <c r="R38" s="264"/>
      <c r="S38" s="264"/>
      <c r="T38" s="264"/>
      <c r="U38" s="264"/>
      <c r="V38" s="264"/>
      <c r="W38" s="264"/>
      <c r="X38" s="497"/>
      <c r="Y38" s="401" t="s">
        <v>51</v>
      </c>
      <c r="Z38" s="402"/>
      <c r="AA38" s="403"/>
      <c r="AB38" s="404" t="s">
        <v>599</v>
      </c>
      <c r="AC38" s="404"/>
      <c r="AD38" s="404"/>
      <c r="AE38" s="395">
        <v>4</v>
      </c>
      <c r="AF38" s="396"/>
      <c r="AG38" s="396"/>
      <c r="AH38" s="396"/>
      <c r="AI38" s="395">
        <v>5</v>
      </c>
      <c r="AJ38" s="396"/>
      <c r="AK38" s="396"/>
      <c r="AL38" s="396"/>
      <c r="AM38" s="395">
        <v>5</v>
      </c>
      <c r="AN38" s="396"/>
      <c r="AO38" s="396"/>
      <c r="AP38" s="396"/>
      <c r="AQ38" s="397" t="s">
        <v>596</v>
      </c>
      <c r="AR38" s="398"/>
      <c r="AS38" s="398"/>
      <c r="AT38" s="399"/>
      <c r="AU38" s="396">
        <v>10</v>
      </c>
      <c r="AV38" s="396"/>
      <c r="AW38" s="396"/>
      <c r="AX38" s="400"/>
    </row>
    <row r="39" spans="1:51" ht="51" customHeight="1" x14ac:dyDescent="0.15">
      <c r="A39" s="411"/>
      <c r="B39" s="409"/>
      <c r="C39" s="409"/>
      <c r="D39" s="409"/>
      <c r="E39" s="409"/>
      <c r="F39" s="410"/>
      <c r="G39" s="493"/>
      <c r="H39" s="494"/>
      <c r="I39" s="494"/>
      <c r="J39" s="494"/>
      <c r="K39" s="494"/>
      <c r="L39" s="494"/>
      <c r="M39" s="494"/>
      <c r="N39" s="494"/>
      <c r="O39" s="495"/>
      <c r="P39" s="246"/>
      <c r="Q39" s="246"/>
      <c r="R39" s="246"/>
      <c r="S39" s="246"/>
      <c r="T39" s="246"/>
      <c r="U39" s="246"/>
      <c r="V39" s="246"/>
      <c r="W39" s="246"/>
      <c r="X39" s="498"/>
      <c r="Y39" s="401" t="s">
        <v>13</v>
      </c>
      <c r="Z39" s="402"/>
      <c r="AA39" s="403"/>
      <c r="AB39" s="502" t="s">
        <v>14</v>
      </c>
      <c r="AC39" s="502"/>
      <c r="AD39" s="502"/>
      <c r="AE39" s="395">
        <v>100</v>
      </c>
      <c r="AF39" s="396"/>
      <c r="AG39" s="396"/>
      <c r="AH39" s="396"/>
      <c r="AI39" s="395">
        <v>80</v>
      </c>
      <c r="AJ39" s="396"/>
      <c r="AK39" s="396"/>
      <c r="AL39" s="396"/>
      <c r="AM39" s="395">
        <v>100</v>
      </c>
      <c r="AN39" s="396"/>
      <c r="AO39" s="396"/>
      <c r="AP39" s="396"/>
      <c r="AQ39" s="397" t="s">
        <v>596</v>
      </c>
      <c r="AR39" s="398"/>
      <c r="AS39" s="398"/>
      <c r="AT39" s="399"/>
      <c r="AU39" s="396" t="s">
        <v>596</v>
      </c>
      <c r="AV39" s="396"/>
      <c r="AW39" s="396"/>
      <c r="AX39" s="400"/>
    </row>
    <row r="40" spans="1:51" ht="23.25" customHeight="1" x14ac:dyDescent="0.15">
      <c r="A40" s="385" t="s">
        <v>248</v>
      </c>
      <c r="B40" s="386"/>
      <c r="C40" s="386"/>
      <c r="D40" s="386"/>
      <c r="E40" s="386"/>
      <c r="F40" s="354"/>
      <c r="G40" s="389" t="s">
        <v>600</v>
      </c>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1"/>
    </row>
    <row r="41" spans="1:51" ht="23.25" customHeight="1" x14ac:dyDescent="0.15">
      <c r="A41" s="387"/>
      <c r="B41" s="388"/>
      <c r="C41" s="388"/>
      <c r="D41" s="388"/>
      <c r="E41" s="388"/>
      <c r="F41" s="356"/>
      <c r="G41" s="392"/>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4"/>
    </row>
    <row r="42" spans="1:51" ht="45" customHeight="1" x14ac:dyDescent="0.15">
      <c r="A42" s="341" t="s">
        <v>270</v>
      </c>
      <c r="B42" s="342"/>
      <c r="C42" s="347" t="s">
        <v>180</v>
      </c>
      <c r="D42" s="342"/>
      <c r="E42" s="114" t="s">
        <v>194</v>
      </c>
      <c r="F42" s="349"/>
      <c r="G42" s="350" t="s">
        <v>667</v>
      </c>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2"/>
    </row>
    <row r="43" spans="1:51" ht="32.25" customHeight="1" x14ac:dyDescent="0.15">
      <c r="A43" s="343"/>
      <c r="B43" s="344"/>
      <c r="C43" s="348"/>
      <c r="D43" s="344"/>
      <c r="E43" s="353" t="s">
        <v>193</v>
      </c>
      <c r="F43" s="354"/>
      <c r="G43" s="620" t="s">
        <v>667</v>
      </c>
      <c r="H43" s="261"/>
      <c r="I43" s="261"/>
      <c r="J43" s="261"/>
      <c r="K43" s="261"/>
      <c r="L43" s="261"/>
      <c r="M43" s="261"/>
      <c r="N43" s="261"/>
      <c r="O43" s="261"/>
      <c r="P43" s="261"/>
      <c r="Q43" s="261"/>
      <c r="R43" s="261"/>
      <c r="S43" s="261"/>
      <c r="T43" s="261"/>
      <c r="U43" s="261"/>
      <c r="V43" s="496"/>
      <c r="W43" s="366" t="s">
        <v>568</v>
      </c>
      <c r="X43" s="367"/>
      <c r="Y43" s="367"/>
      <c r="Z43" s="367"/>
      <c r="AA43" s="368"/>
      <c r="AB43" s="369" t="s">
        <v>667</v>
      </c>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1"/>
    </row>
    <row r="44" spans="1:51" ht="21" customHeight="1" x14ac:dyDescent="0.15">
      <c r="A44" s="343"/>
      <c r="B44" s="344"/>
      <c r="C44" s="348"/>
      <c r="D44" s="344"/>
      <c r="E44" s="355"/>
      <c r="F44" s="356"/>
      <c r="G44" s="621"/>
      <c r="H44" s="246"/>
      <c r="I44" s="246"/>
      <c r="J44" s="246"/>
      <c r="K44" s="246"/>
      <c r="L44" s="246"/>
      <c r="M44" s="246"/>
      <c r="N44" s="246"/>
      <c r="O44" s="246"/>
      <c r="P44" s="246"/>
      <c r="Q44" s="246"/>
      <c r="R44" s="246"/>
      <c r="S44" s="246"/>
      <c r="T44" s="246"/>
      <c r="U44" s="246"/>
      <c r="V44" s="498"/>
      <c r="W44" s="372" t="s">
        <v>569</v>
      </c>
      <c r="X44" s="373"/>
      <c r="Y44" s="373"/>
      <c r="Z44" s="373"/>
      <c r="AA44" s="374"/>
      <c r="AB44" s="369" t="s">
        <v>667</v>
      </c>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1"/>
    </row>
    <row r="45" spans="1:51" ht="34.5" customHeight="1" x14ac:dyDescent="0.15">
      <c r="A45" s="343"/>
      <c r="B45" s="344"/>
      <c r="C45" s="347" t="s">
        <v>580</v>
      </c>
      <c r="D45" s="342"/>
      <c r="E45" s="353" t="s">
        <v>266</v>
      </c>
      <c r="F45" s="354"/>
      <c r="G45" s="380" t="s">
        <v>183</v>
      </c>
      <c r="H45" s="381"/>
      <c r="I45" s="381"/>
      <c r="J45" s="382" t="s">
        <v>667</v>
      </c>
      <c r="K45" s="383"/>
      <c r="L45" s="383"/>
      <c r="M45" s="383"/>
      <c r="N45" s="383"/>
      <c r="O45" s="383"/>
      <c r="P45" s="383"/>
      <c r="Q45" s="383"/>
      <c r="R45" s="383"/>
      <c r="S45" s="383"/>
      <c r="T45" s="384"/>
      <c r="U45" s="329" t="s">
        <v>667</v>
      </c>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30"/>
      <c r="AY45" s="73"/>
    </row>
    <row r="46" spans="1:51" ht="34.5" customHeight="1" x14ac:dyDescent="0.15">
      <c r="A46" s="343"/>
      <c r="B46" s="344"/>
      <c r="C46" s="348"/>
      <c r="D46" s="344"/>
      <c r="E46" s="376"/>
      <c r="F46" s="377"/>
      <c r="G46" s="380" t="s">
        <v>581</v>
      </c>
      <c r="H46" s="381"/>
      <c r="I46" s="381"/>
      <c r="J46" s="381"/>
      <c r="K46" s="381"/>
      <c r="L46" s="381"/>
      <c r="M46" s="381"/>
      <c r="N46" s="381"/>
      <c r="O46" s="381"/>
      <c r="P46" s="381"/>
      <c r="Q46" s="381"/>
      <c r="R46" s="381"/>
      <c r="S46" s="381"/>
      <c r="T46" s="381"/>
      <c r="U46" s="328" t="s">
        <v>667</v>
      </c>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30"/>
      <c r="AY46" s="73"/>
    </row>
    <row r="47" spans="1:51" ht="34.5" customHeight="1" thickBot="1" x14ac:dyDescent="0.2">
      <c r="A47" s="345"/>
      <c r="B47" s="346"/>
      <c r="C47" s="375"/>
      <c r="D47" s="346"/>
      <c r="E47" s="378"/>
      <c r="F47" s="379"/>
      <c r="G47" s="331" t="s">
        <v>569</v>
      </c>
      <c r="H47" s="332"/>
      <c r="I47" s="332"/>
      <c r="J47" s="332"/>
      <c r="K47" s="332"/>
      <c r="L47" s="332"/>
      <c r="M47" s="332"/>
      <c r="N47" s="332"/>
      <c r="O47" s="332"/>
      <c r="P47" s="332"/>
      <c r="Q47" s="332"/>
      <c r="R47" s="332"/>
      <c r="S47" s="332"/>
      <c r="T47" s="332"/>
      <c r="U47" s="622" t="s">
        <v>667</v>
      </c>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c r="AY47" s="73"/>
    </row>
    <row r="48" spans="1:51" ht="27" customHeight="1" x14ac:dyDescent="0.15">
      <c r="A48" s="333" t="s">
        <v>45</v>
      </c>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5"/>
    </row>
    <row r="49" spans="1:50" ht="27" customHeight="1" x14ac:dyDescent="0.15">
      <c r="A49" s="5"/>
      <c r="B49" s="6"/>
      <c r="C49" s="336" t="s">
        <v>30</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8"/>
      <c r="AD49" s="337" t="s">
        <v>34</v>
      </c>
      <c r="AE49" s="337"/>
      <c r="AF49" s="337"/>
      <c r="AG49" s="339" t="s">
        <v>29</v>
      </c>
      <c r="AH49" s="337"/>
      <c r="AI49" s="337"/>
      <c r="AJ49" s="337"/>
      <c r="AK49" s="337"/>
      <c r="AL49" s="337"/>
      <c r="AM49" s="337"/>
      <c r="AN49" s="337"/>
      <c r="AO49" s="337"/>
      <c r="AP49" s="337"/>
      <c r="AQ49" s="337"/>
      <c r="AR49" s="337"/>
      <c r="AS49" s="337"/>
      <c r="AT49" s="337"/>
      <c r="AU49" s="337"/>
      <c r="AV49" s="337"/>
      <c r="AW49" s="337"/>
      <c r="AX49" s="340"/>
    </row>
    <row r="50" spans="1:50" ht="70.5" customHeight="1" x14ac:dyDescent="0.15">
      <c r="A50" s="303" t="s">
        <v>131</v>
      </c>
      <c r="B50" s="304"/>
      <c r="C50" s="309" t="s">
        <v>132</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1"/>
      <c r="AD50" s="312" t="s">
        <v>588</v>
      </c>
      <c r="AE50" s="313"/>
      <c r="AF50" s="313"/>
      <c r="AG50" s="314" t="s">
        <v>602</v>
      </c>
      <c r="AH50" s="315"/>
      <c r="AI50" s="315"/>
      <c r="AJ50" s="315"/>
      <c r="AK50" s="315"/>
      <c r="AL50" s="315"/>
      <c r="AM50" s="315"/>
      <c r="AN50" s="315"/>
      <c r="AO50" s="315"/>
      <c r="AP50" s="315"/>
      <c r="AQ50" s="315"/>
      <c r="AR50" s="315"/>
      <c r="AS50" s="315"/>
      <c r="AT50" s="315"/>
      <c r="AU50" s="315"/>
      <c r="AV50" s="315"/>
      <c r="AW50" s="315"/>
      <c r="AX50" s="316"/>
    </row>
    <row r="51" spans="1:50" ht="53.25" customHeight="1" x14ac:dyDescent="0.15">
      <c r="A51" s="305"/>
      <c r="B51" s="306"/>
      <c r="C51" s="317" t="s">
        <v>35</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242"/>
      <c r="AD51" s="243" t="s">
        <v>588</v>
      </c>
      <c r="AE51" s="244"/>
      <c r="AF51" s="244"/>
      <c r="AG51" s="238" t="s">
        <v>603</v>
      </c>
      <c r="AH51" s="239"/>
      <c r="AI51" s="239"/>
      <c r="AJ51" s="239"/>
      <c r="AK51" s="239"/>
      <c r="AL51" s="239"/>
      <c r="AM51" s="239"/>
      <c r="AN51" s="239"/>
      <c r="AO51" s="239"/>
      <c r="AP51" s="239"/>
      <c r="AQ51" s="239"/>
      <c r="AR51" s="239"/>
      <c r="AS51" s="239"/>
      <c r="AT51" s="239"/>
      <c r="AU51" s="239"/>
      <c r="AV51" s="239"/>
      <c r="AW51" s="239"/>
      <c r="AX51" s="240"/>
    </row>
    <row r="52" spans="1:50" ht="49.5" customHeight="1" x14ac:dyDescent="0.15">
      <c r="A52" s="307"/>
      <c r="B52" s="308"/>
      <c r="C52" s="319" t="s">
        <v>133</v>
      </c>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1"/>
      <c r="AD52" s="287" t="s">
        <v>588</v>
      </c>
      <c r="AE52" s="288"/>
      <c r="AF52" s="288"/>
      <c r="AG52" s="263" t="s">
        <v>604</v>
      </c>
      <c r="AH52" s="264"/>
      <c r="AI52" s="264"/>
      <c r="AJ52" s="264"/>
      <c r="AK52" s="264"/>
      <c r="AL52" s="264"/>
      <c r="AM52" s="264"/>
      <c r="AN52" s="264"/>
      <c r="AO52" s="264"/>
      <c r="AP52" s="264"/>
      <c r="AQ52" s="264"/>
      <c r="AR52" s="264"/>
      <c r="AS52" s="264"/>
      <c r="AT52" s="264"/>
      <c r="AU52" s="264"/>
      <c r="AV52" s="264"/>
      <c r="AW52" s="264"/>
      <c r="AX52" s="265"/>
    </row>
    <row r="53" spans="1:50" ht="27" customHeight="1" x14ac:dyDescent="0.15">
      <c r="A53" s="218" t="s">
        <v>37</v>
      </c>
      <c r="B53" s="357"/>
      <c r="C53" s="359" t="s">
        <v>39</v>
      </c>
      <c r="D53" s="256"/>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1"/>
      <c r="AD53" s="257" t="s">
        <v>588</v>
      </c>
      <c r="AE53" s="258"/>
      <c r="AF53" s="258"/>
      <c r="AG53" s="260" t="s">
        <v>605</v>
      </c>
      <c r="AH53" s="261"/>
      <c r="AI53" s="261"/>
      <c r="AJ53" s="261"/>
      <c r="AK53" s="261"/>
      <c r="AL53" s="261"/>
      <c r="AM53" s="261"/>
      <c r="AN53" s="261"/>
      <c r="AO53" s="261"/>
      <c r="AP53" s="261"/>
      <c r="AQ53" s="261"/>
      <c r="AR53" s="261"/>
      <c r="AS53" s="261"/>
      <c r="AT53" s="261"/>
      <c r="AU53" s="261"/>
      <c r="AV53" s="261"/>
      <c r="AW53" s="261"/>
      <c r="AX53" s="262"/>
    </row>
    <row r="54" spans="1:50" ht="35.25" customHeight="1" x14ac:dyDescent="0.15">
      <c r="A54" s="220"/>
      <c r="B54" s="358"/>
      <c r="C54" s="362"/>
      <c r="D54" s="363"/>
      <c r="E54" s="292" t="s">
        <v>249</v>
      </c>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4"/>
      <c r="AD54" s="243" t="s">
        <v>659</v>
      </c>
      <c r="AE54" s="244"/>
      <c r="AF54" s="295"/>
      <c r="AG54" s="263"/>
      <c r="AH54" s="264"/>
      <c r="AI54" s="264"/>
      <c r="AJ54" s="264"/>
      <c r="AK54" s="264"/>
      <c r="AL54" s="264"/>
      <c r="AM54" s="264"/>
      <c r="AN54" s="264"/>
      <c r="AO54" s="264"/>
      <c r="AP54" s="264"/>
      <c r="AQ54" s="264"/>
      <c r="AR54" s="264"/>
      <c r="AS54" s="264"/>
      <c r="AT54" s="264"/>
      <c r="AU54" s="264"/>
      <c r="AV54" s="264"/>
      <c r="AW54" s="264"/>
      <c r="AX54" s="265"/>
    </row>
    <row r="55" spans="1:50" ht="26.25" customHeight="1" x14ac:dyDescent="0.15">
      <c r="A55" s="220"/>
      <c r="B55" s="358"/>
      <c r="C55" s="364"/>
      <c r="D55" s="365"/>
      <c r="E55" s="296" t="s">
        <v>214</v>
      </c>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8"/>
      <c r="AD55" s="299" t="s">
        <v>659</v>
      </c>
      <c r="AE55" s="300"/>
      <c r="AF55" s="300"/>
      <c r="AG55" s="263"/>
      <c r="AH55" s="264"/>
      <c r="AI55" s="264"/>
      <c r="AJ55" s="264"/>
      <c r="AK55" s="264"/>
      <c r="AL55" s="264"/>
      <c r="AM55" s="264"/>
      <c r="AN55" s="264"/>
      <c r="AO55" s="264"/>
      <c r="AP55" s="264"/>
      <c r="AQ55" s="264"/>
      <c r="AR55" s="264"/>
      <c r="AS55" s="264"/>
      <c r="AT55" s="264"/>
      <c r="AU55" s="264"/>
      <c r="AV55" s="264"/>
      <c r="AW55" s="264"/>
      <c r="AX55" s="265"/>
    </row>
    <row r="56" spans="1:50" ht="26.25" customHeight="1" x14ac:dyDescent="0.15">
      <c r="A56" s="220"/>
      <c r="B56" s="221"/>
      <c r="C56" s="301" t="s">
        <v>40</v>
      </c>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227" t="s">
        <v>606</v>
      </c>
      <c r="AE56" s="228"/>
      <c r="AF56" s="228"/>
      <c r="AG56" s="230" t="s">
        <v>607</v>
      </c>
      <c r="AH56" s="231"/>
      <c r="AI56" s="231"/>
      <c r="AJ56" s="231"/>
      <c r="AK56" s="231"/>
      <c r="AL56" s="231"/>
      <c r="AM56" s="231"/>
      <c r="AN56" s="231"/>
      <c r="AO56" s="231"/>
      <c r="AP56" s="231"/>
      <c r="AQ56" s="231"/>
      <c r="AR56" s="231"/>
      <c r="AS56" s="231"/>
      <c r="AT56" s="231"/>
      <c r="AU56" s="231"/>
      <c r="AV56" s="231"/>
      <c r="AW56" s="231"/>
      <c r="AX56" s="232"/>
    </row>
    <row r="57" spans="1:50" ht="26.25" customHeight="1" x14ac:dyDescent="0.15">
      <c r="A57" s="220"/>
      <c r="B57" s="221"/>
      <c r="C57" s="241" t="s">
        <v>134</v>
      </c>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3" t="s">
        <v>606</v>
      </c>
      <c r="AE57" s="244"/>
      <c r="AF57" s="244"/>
      <c r="AG57" s="238" t="s">
        <v>607</v>
      </c>
      <c r="AH57" s="239"/>
      <c r="AI57" s="239"/>
      <c r="AJ57" s="239"/>
      <c r="AK57" s="239"/>
      <c r="AL57" s="239"/>
      <c r="AM57" s="239"/>
      <c r="AN57" s="239"/>
      <c r="AO57" s="239"/>
      <c r="AP57" s="239"/>
      <c r="AQ57" s="239"/>
      <c r="AR57" s="239"/>
      <c r="AS57" s="239"/>
      <c r="AT57" s="239"/>
      <c r="AU57" s="239"/>
      <c r="AV57" s="239"/>
      <c r="AW57" s="239"/>
      <c r="AX57" s="240"/>
    </row>
    <row r="58" spans="1:50" ht="26.25" customHeight="1" x14ac:dyDescent="0.15">
      <c r="A58" s="220"/>
      <c r="B58" s="221"/>
      <c r="C58" s="241" t="s">
        <v>36</v>
      </c>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3" t="s">
        <v>588</v>
      </c>
      <c r="AE58" s="244"/>
      <c r="AF58" s="244"/>
      <c r="AG58" s="238" t="s">
        <v>608</v>
      </c>
      <c r="AH58" s="239"/>
      <c r="AI58" s="239"/>
      <c r="AJ58" s="239"/>
      <c r="AK58" s="239"/>
      <c r="AL58" s="239"/>
      <c r="AM58" s="239"/>
      <c r="AN58" s="239"/>
      <c r="AO58" s="239"/>
      <c r="AP58" s="239"/>
      <c r="AQ58" s="239"/>
      <c r="AR58" s="239"/>
      <c r="AS58" s="239"/>
      <c r="AT58" s="239"/>
      <c r="AU58" s="239"/>
      <c r="AV58" s="239"/>
      <c r="AW58" s="239"/>
      <c r="AX58" s="240"/>
    </row>
    <row r="59" spans="1:50" ht="26.25" customHeight="1" x14ac:dyDescent="0.15">
      <c r="A59" s="220"/>
      <c r="B59" s="221"/>
      <c r="C59" s="241" t="s">
        <v>41</v>
      </c>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86"/>
      <c r="AD59" s="243" t="s">
        <v>588</v>
      </c>
      <c r="AE59" s="244"/>
      <c r="AF59" s="244"/>
      <c r="AG59" s="238" t="s">
        <v>609</v>
      </c>
      <c r="AH59" s="239"/>
      <c r="AI59" s="239"/>
      <c r="AJ59" s="239"/>
      <c r="AK59" s="239"/>
      <c r="AL59" s="239"/>
      <c r="AM59" s="239"/>
      <c r="AN59" s="239"/>
      <c r="AO59" s="239"/>
      <c r="AP59" s="239"/>
      <c r="AQ59" s="239"/>
      <c r="AR59" s="239"/>
      <c r="AS59" s="239"/>
      <c r="AT59" s="239"/>
      <c r="AU59" s="239"/>
      <c r="AV59" s="239"/>
      <c r="AW59" s="239"/>
      <c r="AX59" s="240"/>
    </row>
    <row r="60" spans="1:50" ht="26.25" customHeight="1" x14ac:dyDescent="0.15">
      <c r="A60" s="220"/>
      <c r="B60" s="221"/>
      <c r="C60" s="241" t="s">
        <v>226</v>
      </c>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86"/>
      <c r="AD60" s="287" t="s">
        <v>606</v>
      </c>
      <c r="AE60" s="288"/>
      <c r="AF60" s="288"/>
      <c r="AG60" s="289" t="s">
        <v>607</v>
      </c>
      <c r="AH60" s="290"/>
      <c r="AI60" s="290"/>
      <c r="AJ60" s="290"/>
      <c r="AK60" s="290"/>
      <c r="AL60" s="290"/>
      <c r="AM60" s="290"/>
      <c r="AN60" s="290"/>
      <c r="AO60" s="290"/>
      <c r="AP60" s="290"/>
      <c r="AQ60" s="290"/>
      <c r="AR60" s="290"/>
      <c r="AS60" s="290"/>
      <c r="AT60" s="290"/>
      <c r="AU60" s="290"/>
      <c r="AV60" s="290"/>
      <c r="AW60" s="290"/>
      <c r="AX60" s="291"/>
    </row>
    <row r="61" spans="1:50" ht="95.25" customHeight="1" x14ac:dyDescent="0.15">
      <c r="A61" s="220"/>
      <c r="B61" s="221"/>
      <c r="C61" s="322" t="s">
        <v>227</v>
      </c>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4"/>
      <c r="AD61" s="243" t="s">
        <v>588</v>
      </c>
      <c r="AE61" s="244"/>
      <c r="AF61" s="295"/>
      <c r="AG61" s="238" t="s">
        <v>610</v>
      </c>
      <c r="AH61" s="239"/>
      <c r="AI61" s="239"/>
      <c r="AJ61" s="239"/>
      <c r="AK61" s="239"/>
      <c r="AL61" s="239"/>
      <c r="AM61" s="239"/>
      <c r="AN61" s="239"/>
      <c r="AO61" s="239"/>
      <c r="AP61" s="239"/>
      <c r="AQ61" s="239"/>
      <c r="AR61" s="239"/>
      <c r="AS61" s="239"/>
      <c r="AT61" s="239"/>
      <c r="AU61" s="239"/>
      <c r="AV61" s="239"/>
      <c r="AW61" s="239"/>
      <c r="AX61" s="240"/>
    </row>
    <row r="62" spans="1:50" ht="44.25" customHeight="1" x14ac:dyDescent="0.15">
      <c r="A62" s="222"/>
      <c r="B62" s="223"/>
      <c r="C62" s="325" t="s">
        <v>218</v>
      </c>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7"/>
      <c r="AD62" s="280" t="s">
        <v>588</v>
      </c>
      <c r="AE62" s="281"/>
      <c r="AF62" s="282"/>
      <c r="AG62" s="283" t="s">
        <v>611</v>
      </c>
      <c r="AH62" s="284"/>
      <c r="AI62" s="284"/>
      <c r="AJ62" s="284"/>
      <c r="AK62" s="284"/>
      <c r="AL62" s="284"/>
      <c r="AM62" s="284"/>
      <c r="AN62" s="284"/>
      <c r="AO62" s="284"/>
      <c r="AP62" s="284"/>
      <c r="AQ62" s="284"/>
      <c r="AR62" s="284"/>
      <c r="AS62" s="284"/>
      <c r="AT62" s="284"/>
      <c r="AU62" s="284"/>
      <c r="AV62" s="284"/>
      <c r="AW62" s="284"/>
      <c r="AX62" s="285"/>
    </row>
    <row r="63" spans="1:50" ht="60" customHeight="1" x14ac:dyDescent="0.15">
      <c r="A63" s="218" t="s">
        <v>38</v>
      </c>
      <c r="B63" s="219"/>
      <c r="C63" s="224" t="s">
        <v>219</v>
      </c>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6"/>
      <c r="AD63" s="227" t="s">
        <v>588</v>
      </c>
      <c r="AE63" s="228"/>
      <c r="AF63" s="229"/>
      <c r="AG63" s="230" t="s">
        <v>624</v>
      </c>
      <c r="AH63" s="231"/>
      <c r="AI63" s="231"/>
      <c r="AJ63" s="231"/>
      <c r="AK63" s="231"/>
      <c r="AL63" s="231"/>
      <c r="AM63" s="231"/>
      <c r="AN63" s="231"/>
      <c r="AO63" s="231"/>
      <c r="AP63" s="231"/>
      <c r="AQ63" s="231"/>
      <c r="AR63" s="231"/>
      <c r="AS63" s="231"/>
      <c r="AT63" s="231"/>
      <c r="AU63" s="231"/>
      <c r="AV63" s="231"/>
      <c r="AW63" s="231"/>
      <c r="AX63" s="232"/>
    </row>
    <row r="64" spans="1:50" ht="35.25" customHeight="1" x14ac:dyDescent="0.15">
      <c r="A64" s="220"/>
      <c r="B64" s="221"/>
      <c r="C64" s="233" t="s">
        <v>43</v>
      </c>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5"/>
      <c r="AD64" s="236" t="s">
        <v>606</v>
      </c>
      <c r="AE64" s="237"/>
      <c r="AF64" s="237"/>
      <c r="AG64" s="238" t="s">
        <v>607</v>
      </c>
      <c r="AH64" s="239"/>
      <c r="AI64" s="239"/>
      <c r="AJ64" s="239"/>
      <c r="AK64" s="239"/>
      <c r="AL64" s="239"/>
      <c r="AM64" s="239"/>
      <c r="AN64" s="239"/>
      <c r="AO64" s="239"/>
      <c r="AP64" s="239"/>
      <c r="AQ64" s="239"/>
      <c r="AR64" s="239"/>
      <c r="AS64" s="239"/>
      <c r="AT64" s="239"/>
      <c r="AU64" s="239"/>
      <c r="AV64" s="239"/>
      <c r="AW64" s="239"/>
      <c r="AX64" s="240"/>
    </row>
    <row r="65" spans="1:50" ht="50.25" customHeight="1" x14ac:dyDescent="0.15">
      <c r="A65" s="220"/>
      <c r="B65" s="221"/>
      <c r="C65" s="241" t="s">
        <v>181</v>
      </c>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3" t="s">
        <v>588</v>
      </c>
      <c r="AE65" s="244"/>
      <c r="AF65" s="244"/>
      <c r="AG65" s="238" t="s">
        <v>625</v>
      </c>
      <c r="AH65" s="239"/>
      <c r="AI65" s="239"/>
      <c r="AJ65" s="239"/>
      <c r="AK65" s="239"/>
      <c r="AL65" s="239"/>
      <c r="AM65" s="239"/>
      <c r="AN65" s="239"/>
      <c r="AO65" s="239"/>
      <c r="AP65" s="239"/>
      <c r="AQ65" s="239"/>
      <c r="AR65" s="239"/>
      <c r="AS65" s="239"/>
      <c r="AT65" s="239"/>
      <c r="AU65" s="239"/>
      <c r="AV65" s="239"/>
      <c r="AW65" s="239"/>
      <c r="AX65" s="240"/>
    </row>
    <row r="66" spans="1:50" ht="45" customHeight="1" x14ac:dyDescent="0.15">
      <c r="A66" s="222"/>
      <c r="B66" s="223"/>
      <c r="C66" s="241" t="s">
        <v>42</v>
      </c>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3" t="s">
        <v>588</v>
      </c>
      <c r="AE66" s="244"/>
      <c r="AF66" s="244"/>
      <c r="AG66" s="245" t="s">
        <v>612</v>
      </c>
      <c r="AH66" s="246"/>
      <c r="AI66" s="246"/>
      <c r="AJ66" s="246"/>
      <c r="AK66" s="246"/>
      <c r="AL66" s="246"/>
      <c r="AM66" s="246"/>
      <c r="AN66" s="246"/>
      <c r="AO66" s="246"/>
      <c r="AP66" s="246"/>
      <c r="AQ66" s="246"/>
      <c r="AR66" s="246"/>
      <c r="AS66" s="246"/>
      <c r="AT66" s="246"/>
      <c r="AU66" s="246"/>
      <c r="AV66" s="246"/>
      <c r="AW66" s="246"/>
      <c r="AX66" s="247"/>
    </row>
    <row r="67" spans="1:50" ht="41.25" customHeight="1" x14ac:dyDescent="0.15">
      <c r="A67" s="248" t="s">
        <v>55</v>
      </c>
      <c r="B67" s="249"/>
      <c r="C67" s="254" t="s">
        <v>135</v>
      </c>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6"/>
      <c r="AD67" s="257" t="s">
        <v>606</v>
      </c>
      <c r="AE67" s="258"/>
      <c r="AF67" s="259"/>
      <c r="AG67" s="260"/>
      <c r="AH67" s="261"/>
      <c r="AI67" s="261"/>
      <c r="AJ67" s="261"/>
      <c r="AK67" s="261"/>
      <c r="AL67" s="261"/>
      <c r="AM67" s="261"/>
      <c r="AN67" s="261"/>
      <c r="AO67" s="261"/>
      <c r="AP67" s="261"/>
      <c r="AQ67" s="261"/>
      <c r="AR67" s="261"/>
      <c r="AS67" s="261"/>
      <c r="AT67" s="261"/>
      <c r="AU67" s="261"/>
      <c r="AV67" s="261"/>
      <c r="AW67" s="261"/>
      <c r="AX67" s="262"/>
    </row>
    <row r="68" spans="1:50" ht="19.7" customHeight="1" x14ac:dyDescent="0.15">
      <c r="A68" s="250"/>
      <c r="B68" s="251"/>
      <c r="C68" s="717" t="s">
        <v>0</v>
      </c>
      <c r="D68" s="718"/>
      <c r="E68" s="718"/>
      <c r="F68" s="718"/>
      <c r="G68" s="718"/>
      <c r="H68" s="718"/>
      <c r="I68" s="718"/>
      <c r="J68" s="718"/>
      <c r="K68" s="718"/>
      <c r="L68" s="718"/>
      <c r="M68" s="718"/>
      <c r="N68" s="718"/>
      <c r="O68" s="714" t="s">
        <v>586</v>
      </c>
      <c r="P68" s="715"/>
      <c r="Q68" s="715"/>
      <c r="R68" s="715"/>
      <c r="S68" s="715"/>
      <c r="T68" s="715"/>
      <c r="U68" s="715"/>
      <c r="V68" s="715"/>
      <c r="W68" s="715"/>
      <c r="X68" s="715"/>
      <c r="Y68" s="715"/>
      <c r="Z68" s="715"/>
      <c r="AA68" s="715"/>
      <c r="AB68" s="715"/>
      <c r="AC68" s="715"/>
      <c r="AD68" s="715"/>
      <c r="AE68" s="715"/>
      <c r="AF68" s="716"/>
      <c r="AG68" s="263"/>
      <c r="AH68" s="264"/>
      <c r="AI68" s="264"/>
      <c r="AJ68" s="264"/>
      <c r="AK68" s="264"/>
      <c r="AL68" s="264"/>
      <c r="AM68" s="264"/>
      <c r="AN68" s="264"/>
      <c r="AO68" s="264"/>
      <c r="AP68" s="264"/>
      <c r="AQ68" s="264"/>
      <c r="AR68" s="264"/>
      <c r="AS68" s="264"/>
      <c r="AT68" s="264"/>
      <c r="AU68" s="264"/>
      <c r="AV68" s="264"/>
      <c r="AW68" s="264"/>
      <c r="AX68" s="265"/>
    </row>
    <row r="69" spans="1:50" ht="24.75" customHeight="1" x14ac:dyDescent="0.15">
      <c r="A69" s="250"/>
      <c r="B69" s="251"/>
      <c r="C69" s="278"/>
      <c r="D69" s="279"/>
      <c r="E69" s="271"/>
      <c r="F69" s="271"/>
      <c r="G69" s="271"/>
      <c r="H69" s="272"/>
      <c r="I69" s="272"/>
      <c r="J69" s="703"/>
      <c r="K69" s="703"/>
      <c r="L69" s="703"/>
      <c r="M69" s="272"/>
      <c r="N69" s="704"/>
      <c r="O69" s="705"/>
      <c r="P69" s="706"/>
      <c r="Q69" s="706"/>
      <c r="R69" s="706"/>
      <c r="S69" s="706"/>
      <c r="T69" s="706"/>
      <c r="U69" s="706"/>
      <c r="V69" s="706"/>
      <c r="W69" s="706"/>
      <c r="X69" s="706"/>
      <c r="Y69" s="706"/>
      <c r="Z69" s="706"/>
      <c r="AA69" s="706"/>
      <c r="AB69" s="706"/>
      <c r="AC69" s="706"/>
      <c r="AD69" s="706"/>
      <c r="AE69" s="706"/>
      <c r="AF69" s="707"/>
      <c r="AG69" s="263"/>
      <c r="AH69" s="264"/>
      <c r="AI69" s="264"/>
      <c r="AJ69" s="264"/>
      <c r="AK69" s="264"/>
      <c r="AL69" s="264"/>
      <c r="AM69" s="264"/>
      <c r="AN69" s="264"/>
      <c r="AO69" s="264"/>
      <c r="AP69" s="264"/>
      <c r="AQ69" s="264"/>
      <c r="AR69" s="264"/>
      <c r="AS69" s="264"/>
      <c r="AT69" s="264"/>
      <c r="AU69" s="264"/>
      <c r="AV69" s="264"/>
      <c r="AW69" s="264"/>
      <c r="AX69" s="265"/>
    </row>
    <row r="70" spans="1:50" ht="24.75" customHeight="1" x14ac:dyDescent="0.15">
      <c r="A70" s="250"/>
      <c r="B70" s="251"/>
      <c r="C70" s="269"/>
      <c r="D70" s="270"/>
      <c r="E70" s="271"/>
      <c r="F70" s="271"/>
      <c r="G70" s="271"/>
      <c r="H70" s="272"/>
      <c r="I70" s="272"/>
      <c r="J70" s="266"/>
      <c r="K70" s="266"/>
      <c r="L70" s="266"/>
      <c r="M70" s="267"/>
      <c r="N70" s="268"/>
      <c r="O70" s="708"/>
      <c r="P70" s="709"/>
      <c r="Q70" s="709"/>
      <c r="R70" s="709"/>
      <c r="S70" s="709"/>
      <c r="T70" s="709"/>
      <c r="U70" s="709"/>
      <c r="V70" s="709"/>
      <c r="W70" s="709"/>
      <c r="X70" s="709"/>
      <c r="Y70" s="709"/>
      <c r="Z70" s="709"/>
      <c r="AA70" s="709"/>
      <c r="AB70" s="709"/>
      <c r="AC70" s="709"/>
      <c r="AD70" s="709"/>
      <c r="AE70" s="709"/>
      <c r="AF70" s="710"/>
      <c r="AG70" s="263"/>
      <c r="AH70" s="264"/>
      <c r="AI70" s="264"/>
      <c r="AJ70" s="264"/>
      <c r="AK70" s="264"/>
      <c r="AL70" s="264"/>
      <c r="AM70" s="264"/>
      <c r="AN70" s="264"/>
      <c r="AO70" s="264"/>
      <c r="AP70" s="264"/>
      <c r="AQ70" s="264"/>
      <c r="AR70" s="264"/>
      <c r="AS70" s="264"/>
      <c r="AT70" s="264"/>
      <c r="AU70" s="264"/>
      <c r="AV70" s="264"/>
      <c r="AW70" s="264"/>
      <c r="AX70" s="265"/>
    </row>
    <row r="71" spans="1:50" ht="24.75" customHeight="1" x14ac:dyDescent="0.15">
      <c r="A71" s="250"/>
      <c r="B71" s="251"/>
      <c r="C71" s="269"/>
      <c r="D71" s="270"/>
      <c r="E71" s="271"/>
      <c r="F71" s="271"/>
      <c r="G71" s="271"/>
      <c r="H71" s="272"/>
      <c r="I71" s="272"/>
      <c r="J71" s="266"/>
      <c r="K71" s="266"/>
      <c r="L71" s="266"/>
      <c r="M71" s="267"/>
      <c r="N71" s="268"/>
      <c r="O71" s="708"/>
      <c r="P71" s="709"/>
      <c r="Q71" s="709"/>
      <c r="R71" s="709"/>
      <c r="S71" s="709"/>
      <c r="T71" s="709"/>
      <c r="U71" s="709"/>
      <c r="V71" s="709"/>
      <c r="W71" s="709"/>
      <c r="X71" s="709"/>
      <c r="Y71" s="709"/>
      <c r="Z71" s="709"/>
      <c r="AA71" s="709"/>
      <c r="AB71" s="709"/>
      <c r="AC71" s="709"/>
      <c r="AD71" s="709"/>
      <c r="AE71" s="709"/>
      <c r="AF71" s="710"/>
      <c r="AG71" s="263"/>
      <c r="AH71" s="264"/>
      <c r="AI71" s="264"/>
      <c r="AJ71" s="264"/>
      <c r="AK71" s="264"/>
      <c r="AL71" s="264"/>
      <c r="AM71" s="264"/>
      <c r="AN71" s="264"/>
      <c r="AO71" s="264"/>
      <c r="AP71" s="264"/>
      <c r="AQ71" s="264"/>
      <c r="AR71" s="264"/>
      <c r="AS71" s="264"/>
      <c r="AT71" s="264"/>
      <c r="AU71" s="264"/>
      <c r="AV71" s="264"/>
      <c r="AW71" s="264"/>
      <c r="AX71" s="265"/>
    </row>
    <row r="72" spans="1:50" ht="24.75" customHeight="1" x14ac:dyDescent="0.15">
      <c r="A72" s="250"/>
      <c r="B72" s="251"/>
      <c r="C72" s="269"/>
      <c r="D72" s="270"/>
      <c r="E72" s="271"/>
      <c r="F72" s="271"/>
      <c r="G72" s="271"/>
      <c r="H72" s="272"/>
      <c r="I72" s="272"/>
      <c r="J72" s="266"/>
      <c r="K72" s="266"/>
      <c r="L72" s="266"/>
      <c r="M72" s="267"/>
      <c r="N72" s="268"/>
      <c r="O72" s="708"/>
      <c r="P72" s="709"/>
      <c r="Q72" s="709"/>
      <c r="R72" s="709"/>
      <c r="S72" s="709"/>
      <c r="T72" s="709"/>
      <c r="U72" s="709"/>
      <c r="V72" s="709"/>
      <c r="W72" s="709"/>
      <c r="X72" s="709"/>
      <c r="Y72" s="709"/>
      <c r="Z72" s="709"/>
      <c r="AA72" s="709"/>
      <c r="AB72" s="709"/>
      <c r="AC72" s="709"/>
      <c r="AD72" s="709"/>
      <c r="AE72" s="709"/>
      <c r="AF72" s="710"/>
      <c r="AG72" s="263"/>
      <c r="AH72" s="264"/>
      <c r="AI72" s="264"/>
      <c r="AJ72" s="264"/>
      <c r="AK72" s="264"/>
      <c r="AL72" s="264"/>
      <c r="AM72" s="264"/>
      <c r="AN72" s="264"/>
      <c r="AO72" s="264"/>
      <c r="AP72" s="264"/>
      <c r="AQ72" s="264"/>
      <c r="AR72" s="264"/>
      <c r="AS72" s="264"/>
      <c r="AT72" s="264"/>
      <c r="AU72" s="264"/>
      <c r="AV72" s="264"/>
      <c r="AW72" s="264"/>
      <c r="AX72" s="265"/>
    </row>
    <row r="73" spans="1:50" ht="24.75" customHeight="1" x14ac:dyDescent="0.15">
      <c r="A73" s="252"/>
      <c r="B73" s="253"/>
      <c r="C73" s="273"/>
      <c r="D73" s="274"/>
      <c r="E73" s="271"/>
      <c r="F73" s="271"/>
      <c r="G73" s="271"/>
      <c r="H73" s="272"/>
      <c r="I73" s="272"/>
      <c r="J73" s="275"/>
      <c r="K73" s="275"/>
      <c r="L73" s="275"/>
      <c r="M73" s="276"/>
      <c r="N73" s="277"/>
      <c r="O73" s="711"/>
      <c r="P73" s="712"/>
      <c r="Q73" s="712"/>
      <c r="R73" s="712"/>
      <c r="S73" s="712"/>
      <c r="T73" s="712"/>
      <c r="U73" s="712"/>
      <c r="V73" s="712"/>
      <c r="W73" s="712"/>
      <c r="X73" s="712"/>
      <c r="Y73" s="712"/>
      <c r="Z73" s="712"/>
      <c r="AA73" s="712"/>
      <c r="AB73" s="712"/>
      <c r="AC73" s="712"/>
      <c r="AD73" s="712"/>
      <c r="AE73" s="712"/>
      <c r="AF73" s="713"/>
      <c r="AG73" s="245"/>
      <c r="AH73" s="246"/>
      <c r="AI73" s="246"/>
      <c r="AJ73" s="246"/>
      <c r="AK73" s="246"/>
      <c r="AL73" s="246"/>
      <c r="AM73" s="246"/>
      <c r="AN73" s="246"/>
      <c r="AO73" s="246"/>
      <c r="AP73" s="246"/>
      <c r="AQ73" s="246"/>
      <c r="AR73" s="246"/>
      <c r="AS73" s="246"/>
      <c r="AT73" s="246"/>
      <c r="AU73" s="246"/>
      <c r="AV73" s="246"/>
      <c r="AW73" s="246"/>
      <c r="AX73" s="247"/>
    </row>
    <row r="74" spans="1:50" ht="72.75" customHeight="1" x14ac:dyDescent="0.15">
      <c r="A74" s="218" t="s">
        <v>46</v>
      </c>
      <c r="B74" s="732"/>
      <c r="C74" s="189" t="s">
        <v>50</v>
      </c>
      <c r="D74" s="546"/>
      <c r="E74" s="546"/>
      <c r="F74" s="547"/>
      <c r="G74" s="508" t="s">
        <v>613</v>
      </c>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735"/>
    </row>
    <row r="75" spans="1:50" ht="73.5" customHeight="1" x14ac:dyDescent="0.15">
      <c r="A75" s="733"/>
      <c r="B75" s="734"/>
      <c r="C75" s="736" t="s">
        <v>54</v>
      </c>
      <c r="D75" s="737"/>
      <c r="E75" s="737"/>
      <c r="F75" s="738"/>
      <c r="G75" s="739" t="s">
        <v>623</v>
      </c>
      <c r="H75" s="739"/>
      <c r="I75" s="739"/>
      <c r="J75" s="739"/>
      <c r="K75" s="739"/>
      <c r="L75" s="739"/>
      <c r="M75" s="739"/>
      <c r="N75" s="739"/>
      <c r="O75" s="739"/>
      <c r="P75" s="739"/>
      <c r="Q75" s="739"/>
      <c r="R75" s="739"/>
      <c r="S75" s="739"/>
      <c r="T75" s="739"/>
      <c r="U75" s="739"/>
      <c r="V75" s="739"/>
      <c r="W75" s="739"/>
      <c r="X75" s="739"/>
      <c r="Y75" s="739"/>
      <c r="Z75" s="739"/>
      <c r="AA75" s="739"/>
      <c r="AB75" s="739"/>
      <c r="AC75" s="739"/>
      <c r="AD75" s="739"/>
      <c r="AE75" s="739"/>
      <c r="AF75" s="739"/>
      <c r="AG75" s="739"/>
      <c r="AH75" s="739"/>
      <c r="AI75" s="739"/>
      <c r="AJ75" s="739"/>
      <c r="AK75" s="739"/>
      <c r="AL75" s="739"/>
      <c r="AM75" s="739"/>
      <c r="AN75" s="739"/>
      <c r="AO75" s="739"/>
      <c r="AP75" s="739"/>
      <c r="AQ75" s="739"/>
      <c r="AR75" s="739"/>
      <c r="AS75" s="739"/>
      <c r="AT75" s="739"/>
      <c r="AU75" s="739"/>
      <c r="AV75" s="739"/>
      <c r="AW75" s="739"/>
      <c r="AX75" s="740"/>
    </row>
    <row r="76" spans="1:50" ht="24" customHeight="1" x14ac:dyDescent="0.15">
      <c r="A76" s="719" t="s">
        <v>31</v>
      </c>
      <c r="B76" s="720"/>
      <c r="C76" s="720"/>
      <c r="D76" s="720"/>
      <c r="E76" s="720"/>
      <c r="F76" s="720"/>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0"/>
      <c r="AL76" s="720"/>
      <c r="AM76" s="720"/>
      <c r="AN76" s="720"/>
      <c r="AO76" s="720"/>
      <c r="AP76" s="720"/>
      <c r="AQ76" s="720"/>
      <c r="AR76" s="720"/>
      <c r="AS76" s="720"/>
      <c r="AT76" s="720"/>
      <c r="AU76" s="720"/>
      <c r="AV76" s="720"/>
      <c r="AW76" s="720"/>
      <c r="AX76" s="721"/>
    </row>
    <row r="77" spans="1:50" ht="67.5" customHeight="1" thickBot="1" x14ac:dyDescent="0.2">
      <c r="A77" s="722" t="s">
        <v>669</v>
      </c>
      <c r="B77" s="723"/>
      <c r="C77" s="723"/>
      <c r="D77" s="723"/>
      <c r="E77" s="723"/>
      <c r="F77" s="723"/>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4"/>
    </row>
    <row r="78" spans="1:50" ht="24.75" customHeight="1" x14ac:dyDescent="0.15">
      <c r="A78" s="725" t="s">
        <v>32</v>
      </c>
      <c r="B78" s="726"/>
      <c r="C78" s="726"/>
      <c r="D78" s="726"/>
      <c r="E78" s="726"/>
      <c r="F78" s="726"/>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6"/>
      <c r="AO78" s="726"/>
      <c r="AP78" s="726"/>
      <c r="AQ78" s="726"/>
      <c r="AR78" s="726"/>
      <c r="AS78" s="726"/>
      <c r="AT78" s="726"/>
      <c r="AU78" s="726"/>
      <c r="AV78" s="726"/>
      <c r="AW78" s="726"/>
      <c r="AX78" s="727"/>
    </row>
    <row r="79" spans="1:50" ht="67.5" customHeight="1" thickBot="1" x14ac:dyDescent="0.2">
      <c r="A79" s="728" t="s">
        <v>130</v>
      </c>
      <c r="B79" s="729"/>
      <c r="C79" s="729"/>
      <c r="D79" s="729"/>
      <c r="E79" s="730"/>
      <c r="F79" s="731" t="s">
        <v>670</v>
      </c>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4"/>
    </row>
    <row r="80" spans="1:50" ht="24.75" customHeight="1" x14ac:dyDescent="0.15">
      <c r="A80" s="725" t="s">
        <v>44</v>
      </c>
      <c r="B80" s="726"/>
      <c r="C80" s="726"/>
      <c r="D80" s="726"/>
      <c r="E80" s="726"/>
      <c r="F80" s="726"/>
      <c r="G80" s="726"/>
      <c r="H80" s="726"/>
      <c r="I80" s="726"/>
      <c r="J80" s="726"/>
      <c r="K80" s="726"/>
      <c r="L80" s="726"/>
      <c r="M80" s="726"/>
      <c r="N80" s="726"/>
      <c r="O80" s="726"/>
      <c r="P80" s="726"/>
      <c r="Q80" s="726"/>
      <c r="R80" s="726"/>
      <c r="S80" s="726"/>
      <c r="T80" s="726"/>
      <c r="U80" s="726"/>
      <c r="V80" s="726"/>
      <c r="W80" s="726"/>
      <c r="X80" s="726"/>
      <c r="Y80" s="726"/>
      <c r="Z80" s="726"/>
      <c r="AA80" s="726"/>
      <c r="AB80" s="726"/>
      <c r="AC80" s="726"/>
      <c r="AD80" s="726"/>
      <c r="AE80" s="726"/>
      <c r="AF80" s="726"/>
      <c r="AG80" s="726"/>
      <c r="AH80" s="726"/>
      <c r="AI80" s="726"/>
      <c r="AJ80" s="726"/>
      <c r="AK80" s="726"/>
      <c r="AL80" s="726"/>
      <c r="AM80" s="726"/>
      <c r="AN80" s="726"/>
      <c r="AO80" s="726"/>
      <c r="AP80" s="726"/>
      <c r="AQ80" s="726"/>
      <c r="AR80" s="726"/>
      <c r="AS80" s="726"/>
      <c r="AT80" s="726"/>
      <c r="AU80" s="726"/>
      <c r="AV80" s="726"/>
      <c r="AW80" s="726"/>
      <c r="AX80" s="727"/>
    </row>
    <row r="81" spans="1:51" ht="66" customHeight="1" thickBot="1" x14ac:dyDescent="0.2">
      <c r="A81" s="728" t="s">
        <v>130</v>
      </c>
      <c r="B81" s="729"/>
      <c r="C81" s="729"/>
      <c r="D81" s="729"/>
      <c r="E81" s="730"/>
      <c r="F81" s="741" t="s">
        <v>671</v>
      </c>
      <c r="G81" s="742"/>
      <c r="H81" s="742"/>
      <c r="I81" s="742"/>
      <c r="J81" s="742"/>
      <c r="K81" s="742"/>
      <c r="L81" s="742"/>
      <c r="M81" s="742"/>
      <c r="N81" s="742"/>
      <c r="O81" s="742"/>
      <c r="P81" s="742"/>
      <c r="Q81" s="742"/>
      <c r="R81" s="742"/>
      <c r="S81" s="742"/>
      <c r="T81" s="742"/>
      <c r="U81" s="742"/>
      <c r="V81" s="742"/>
      <c r="W81" s="742"/>
      <c r="X81" s="742"/>
      <c r="Y81" s="742"/>
      <c r="Z81" s="742"/>
      <c r="AA81" s="742"/>
      <c r="AB81" s="742"/>
      <c r="AC81" s="742"/>
      <c r="AD81" s="742"/>
      <c r="AE81" s="742"/>
      <c r="AF81" s="742"/>
      <c r="AG81" s="742"/>
      <c r="AH81" s="742"/>
      <c r="AI81" s="742"/>
      <c r="AJ81" s="742"/>
      <c r="AK81" s="742"/>
      <c r="AL81" s="742"/>
      <c r="AM81" s="742"/>
      <c r="AN81" s="742"/>
      <c r="AO81" s="742"/>
      <c r="AP81" s="742"/>
      <c r="AQ81" s="742"/>
      <c r="AR81" s="742"/>
      <c r="AS81" s="742"/>
      <c r="AT81" s="742"/>
      <c r="AU81" s="742"/>
      <c r="AV81" s="742"/>
      <c r="AW81" s="742"/>
      <c r="AX81" s="743"/>
    </row>
    <row r="82" spans="1:51" ht="24.75" customHeight="1" x14ac:dyDescent="0.15">
      <c r="A82" s="744" t="s">
        <v>33</v>
      </c>
      <c r="B82" s="745"/>
      <c r="C82" s="745"/>
      <c r="D82" s="745"/>
      <c r="E82" s="745"/>
      <c r="F82" s="745"/>
      <c r="G82" s="745"/>
      <c r="H82" s="745"/>
      <c r="I82" s="745"/>
      <c r="J82" s="745"/>
      <c r="K82" s="745"/>
      <c r="L82" s="745"/>
      <c r="M82" s="745"/>
      <c r="N82" s="745"/>
      <c r="O82" s="745"/>
      <c r="P82" s="745"/>
      <c r="Q82" s="745"/>
      <c r="R82" s="745"/>
      <c r="S82" s="745"/>
      <c r="T82" s="745"/>
      <c r="U82" s="745"/>
      <c r="V82" s="745"/>
      <c r="W82" s="745"/>
      <c r="X82" s="745"/>
      <c r="Y82" s="745"/>
      <c r="Z82" s="745"/>
      <c r="AA82" s="745"/>
      <c r="AB82" s="745"/>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46"/>
    </row>
    <row r="83" spans="1:51" ht="67.5" customHeight="1" thickBot="1" x14ac:dyDescent="0.2">
      <c r="A83" s="747"/>
      <c r="B83" s="623"/>
      <c r="C83" s="623"/>
      <c r="D83" s="623"/>
      <c r="E83" s="623"/>
      <c r="F83" s="623"/>
      <c r="G83" s="623"/>
      <c r="H83" s="623"/>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4"/>
    </row>
    <row r="84" spans="1:51" ht="24.75" customHeight="1" x14ac:dyDescent="0.15">
      <c r="A84" s="748" t="s">
        <v>229</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9"/>
      <c r="Z84" s="749"/>
      <c r="AA84" s="749"/>
      <c r="AB84" s="749"/>
      <c r="AC84" s="749"/>
      <c r="AD84" s="749"/>
      <c r="AE84" s="749"/>
      <c r="AF84" s="749"/>
      <c r="AG84" s="749"/>
      <c r="AH84" s="749"/>
      <c r="AI84" s="749"/>
      <c r="AJ84" s="749"/>
      <c r="AK84" s="749"/>
      <c r="AL84" s="749"/>
      <c r="AM84" s="749"/>
      <c r="AN84" s="749"/>
      <c r="AO84" s="749"/>
      <c r="AP84" s="749"/>
      <c r="AQ84" s="749"/>
      <c r="AR84" s="749"/>
      <c r="AS84" s="749"/>
      <c r="AT84" s="749"/>
      <c r="AU84" s="749"/>
      <c r="AV84" s="749"/>
      <c r="AW84" s="749"/>
      <c r="AX84" s="750"/>
    </row>
    <row r="85" spans="1:51" ht="24.75" customHeight="1" x14ac:dyDescent="0.15">
      <c r="A85" s="751" t="s">
        <v>264</v>
      </c>
      <c r="B85" s="752"/>
      <c r="C85" s="752"/>
      <c r="D85" s="753"/>
      <c r="E85" s="214" t="s">
        <v>607</v>
      </c>
      <c r="F85" s="215"/>
      <c r="G85" s="215"/>
      <c r="H85" s="215"/>
      <c r="I85" s="215"/>
      <c r="J85" s="215"/>
      <c r="K85" s="215"/>
      <c r="L85" s="215"/>
      <c r="M85" s="215"/>
      <c r="N85" s="215"/>
      <c r="O85" s="215"/>
      <c r="P85" s="216"/>
      <c r="Q85" s="214"/>
      <c r="R85" s="215"/>
      <c r="S85" s="215"/>
      <c r="T85" s="215"/>
      <c r="U85" s="215"/>
      <c r="V85" s="215"/>
      <c r="W85" s="215"/>
      <c r="X85" s="215"/>
      <c r="Y85" s="215"/>
      <c r="Z85" s="215"/>
      <c r="AA85" s="215"/>
      <c r="AB85" s="216"/>
      <c r="AC85" s="214"/>
      <c r="AD85" s="215"/>
      <c r="AE85" s="215"/>
      <c r="AF85" s="215"/>
      <c r="AG85" s="215"/>
      <c r="AH85" s="215"/>
      <c r="AI85" s="215"/>
      <c r="AJ85" s="215"/>
      <c r="AK85" s="215"/>
      <c r="AL85" s="215"/>
      <c r="AM85" s="215"/>
      <c r="AN85" s="216"/>
      <c r="AO85" s="214"/>
      <c r="AP85" s="215"/>
      <c r="AQ85" s="215"/>
      <c r="AR85" s="215"/>
      <c r="AS85" s="215"/>
      <c r="AT85" s="215"/>
      <c r="AU85" s="215"/>
      <c r="AV85" s="215"/>
      <c r="AW85" s="215"/>
      <c r="AX85" s="217"/>
      <c r="AY85" s="77"/>
    </row>
    <row r="86" spans="1:51" ht="24.75" customHeight="1" x14ac:dyDescent="0.15">
      <c r="A86" s="108" t="s">
        <v>263</v>
      </c>
      <c r="B86" s="108"/>
      <c r="C86" s="108"/>
      <c r="D86" s="108"/>
      <c r="E86" s="214" t="s">
        <v>614</v>
      </c>
      <c r="F86" s="215"/>
      <c r="G86" s="215"/>
      <c r="H86" s="215"/>
      <c r="I86" s="215"/>
      <c r="J86" s="215"/>
      <c r="K86" s="215"/>
      <c r="L86" s="215"/>
      <c r="M86" s="215"/>
      <c r="N86" s="215"/>
      <c r="O86" s="215"/>
      <c r="P86" s="216"/>
      <c r="Q86" s="214"/>
      <c r="R86" s="215"/>
      <c r="S86" s="215"/>
      <c r="T86" s="215"/>
      <c r="U86" s="215"/>
      <c r="V86" s="215"/>
      <c r="W86" s="215"/>
      <c r="X86" s="215"/>
      <c r="Y86" s="215"/>
      <c r="Z86" s="215"/>
      <c r="AA86" s="215"/>
      <c r="AB86" s="216"/>
      <c r="AC86" s="214"/>
      <c r="AD86" s="215"/>
      <c r="AE86" s="215"/>
      <c r="AF86" s="215"/>
      <c r="AG86" s="215"/>
      <c r="AH86" s="215"/>
      <c r="AI86" s="215"/>
      <c r="AJ86" s="215"/>
      <c r="AK86" s="215"/>
      <c r="AL86" s="215"/>
      <c r="AM86" s="215"/>
      <c r="AN86" s="216"/>
      <c r="AO86" s="214"/>
      <c r="AP86" s="215"/>
      <c r="AQ86" s="215"/>
      <c r="AR86" s="215"/>
      <c r="AS86" s="215"/>
      <c r="AT86" s="215"/>
      <c r="AU86" s="215"/>
      <c r="AV86" s="215"/>
      <c r="AW86" s="215"/>
      <c r="AX86" s="217"/>
    </row>
    <row r="87" spans="1:51" ht="24.75" customHeight="1" x14ac:dyDescent="0.15">
      <c r="A87" s="108" t="s">
        <v>262</v>
      </c>
      <c r="B87" s="108"/>
      <c r="C87" s="108"/>
      <c r="D87" s="108"/>
      <c r="E87" s="214" t="s">
        <v>615</v>
      </c>
      <c r="F87" s="215"/>
      <c r="G87" s="215"/>
      <c r="H87" s="215"/>
      <c r="I87" s="215"/>
      <c r="J87" s="215"/>
      <c r="K87" s="215"/>
      <c r="L87" s="215"/>
      <c r="M87" s="215"/>
      <c r="N87" s="215"/>
      <c r="O87" s="215"/>
      <c r="P87" s="216"/>
      <c r="Q87" s="214"/>
      <c r="R87" s="215"/>
      <c r="S87" s="215"/>
      <c r="T87" s="215"/>
      <c r="U87" s="215"/>
      <c r="V87" s="215"/>
      <c r="W87" s="215"/>
      <c r="X87" s="215"/>
      <c r="Y87" s="215"/>
      <c r="Z87" s="215"/>
      <c r="AA87" s="215"/>
      <c r="AB87" s="216"/>
      <c r="AC87" s="214"/>
      <c r="AD87" s="215"/>
      <c r="AE87" s="215"/>
      <c r="AF87" s="215"/>
      <c r="AG87" s="215"/>
      <c r="AH87" s="215"/>
      <c r="AI87" s="215"/>
      <c r="AJ87" s="215"/>
      <c r="AK87" s="215"/>
      <c r="AL87" s="215"/>
      <c r="AM87" s="215"/>
      <c r="AN87" s="216"/>
      <c r="AO87" s="214"/>
      <c r="AP87" s="215"/>
      <c r="AQ87" s="215"/>
      <c r="AR87" s="215"/>
      <c r="AS87" s="215"/>
      <c r="AT87" s="215"/>
      <c r="AU87" s="215"/>
      <c r="AV87" s="215"/>
      <c r="AW87" s="215"/>
      <c r="AX87" s="217"/>
    </row>
    <row r="88" spans="1:51" ht="24.75" customHeight="1" x14ac:dyDescent="0.15">
      <c r="A88" s="108" t="s">
        <v>261</v>
      </c>
      <c r="B88" s="108"/>
      <c r="C88" s="108"/>
      <c r="D88" s="108"/>
      <c r="E88" s="214" t="s">
        <v>615</v>
      </c>
      <c r="F88" s="215"/>
      <c r="G88" s="215"/>
      <c r="H88" s="215"/>
      <c r="I88" s="215"/>
      <c r="J88" s="215"/>
      <c r="K88" s="215"/>
      <c r="L88" s="215"/>
      <c r="M88" s="215"/>
      <c r="N88" s="215"/>
      <c r="O88" s="215"/>
      <c r="P88" s="216"/>
      <c r="Q88" s="214"/>
      <c r="R88" s="215"/>
      <c r="S88" s="215"/>
      <c r="T88" s="215"/>
      <c r="U88" s="215"/>
      <c r="V88" s="215"/>
      <c r="W88" s="215"/>
      <c r="X88" s="215"/>
      <c r="Y88" s="215"/>
      <c r="Z88" s="215"/>
      <c r="AA88" s="215"/>
      <c r="AB88" s="216"/>
      <c r="AC88" s="214"/>
      <c r="AD88" s="215"/>
      <c r="AE88" s="215"/>
      <c r="AF88" s="215"/>
      <c r="AG88" s="215"/>
      <c r="AH88" s="215"/>
      <c r="AI88" s="215"/>
      <c r="AJ88" s="215"/>
      <c r="AK88" s="215"/>
      <c r="AL88" s="215"/>
      <c r="AM88" s="215"/>
      <c r="AN88" s="216"/>
      <c r="AO88" s="214"/>
      <c r="AP88" s="215"/>
      <c r="AQ88" s="215"/>
      <c r="AR88" s="215"/>
      <c r="AS88" s="215"/>
      <c r="AT88" s="215"/>
      <c r="AU88" s="215"/>
      <c r="AV88" s="215"/>
      <c r="AW88" s="215"/>
      <c r="AX88" s="217"/>
    </row>
    <row r="89" spans="1:51" ht="24.75" customHeight="1" x14ac:dyDescent="0.15">
      <c r="A89" s="108" t="s">
        <v>260</v>
      </c>
      <c r="B89" s="108"/>
      <c r="C89" s="108"/>
      <c r="D89" s="108"/>
      <c r="E89" s="214" t="s">
        <v>616</v>
      </c>
      <c r="F89" s="215"/>
      <c r="G89" s="215"/>
      <c r="H89" s="215"/>
      <c r="I89" s="215"/>
      <c r="J89" s="215"/>
      <c r="K89" s="215"/>
      <c r="L89" s="215"/>
      <c r="M89" s="215"/>
      <c r="N89" s="215"/>
      <c r="O89" s="215"/>
      <c r="P89" s="216"/>
      <c r="Q89" s="214"/>
      <c r="R89" s="215"/>
      <c r="S89" s="215"/>
      <c r="T89" s="215"/>
      <c r="U89" s="215"/>
      <c r="V89" s="215"/>
      <c r="W89" s="215"/>
      <c r="X89" s="215"/>
      <c r="Y89" s="215"/>
      <c r="Z89" s="215"/>
      <c r="AA89" s="215"/>
      <c r="AB89" s="216"/>
      <c r="AC89" s="214"/>
      <c r="AD89" s="215"/>
      <c r="AE89" s="215"/>
      <c r="AF89" s="215"/>
      <c r="AG89" s="215"/>
      <c r="AH89" s="215"/>
      <c r="AI89" s="215"/>
      <c r="AJ89" s="215"/>
      <c r="AK89" s="215"/>
      <c r="AL89" s="215"/>
      <c r="AM89" s="215"/>
      <c r="AN89" s="216"/>
      <c r="AO89" s="214"/>
      <c r="AP89" s="215"/>
      <c r="AQ89" s="215"/>
      <c r="AR89" s="215"/>
      <c r="AS89" s="215"/>
      <c r="AT89" s="215"/>
      <c r="AU89" s="215"/>
      <c r="AV89" s="215"/>
      <c r="AW89" s="215"/>
      <c r="AX89" s="217"/>
    </row>
    <row r="90" spans="1:51" ht="24.75" customHeight="1" x14ac:dyDescent="0.15">
      <c r="A90" s="108" t="s">
        <v>259</v>
      </c>
      <c r="B90" s="108"/>
      <c r="C90" s="108"/>
      <c r="D90" s="108"/>
      <c r="E90" s="214" t="s">
        <v>616</v>
      </c>
      <c r="F90" s="215"/>
      <c r="G90" s="215"/>
      <c r="H90" s="215"/>
      <c r="I90" s="215"/>
      <c r="J90" s="215"/>
      <c r="K90" s="215"/>
      <c r="L90" s="215"/>
      <c r="M90" s="215"/>
      <c r="N90" s="215"/>
      <c r="O90" s="215"/>
      <c r="P90" s="216"/>
      <c r="Q90" s="214"/>
      <c r="R90" s="215"/>
      <c r="S90" s="215"/>
      <c r="T90" s="215"/>
      <c r="U90" s="215"/>
      <c r="V90" s="215"/>
      <c r="W90" s="215"/>
      <c r="X90" s="215"/>
      <c r="Y90" s="215"/>
      <c r="Z90" s="215"/>
      <c r="AA90" s="215"/>
      <c r="AB90" s="216"/>
      <c r="AC90" s="214"/>
      <c r="AD90" s="215"/>
      <c r="AE90" s="215"/>
      <c r="AF90" s="215"/>
      <c r="AG90" s="215"/>
      <c r="AH90" s="215"/>
      <c r="AI90" s="215"/>
      <c r="AJ90" s="215"/>
      <c r="AK90" s="215"/>
      <c r="AL90" s="215"/>
      <c r="AM90" s="215"/>
      <c r="AN90" s="216"/>
      <c r="AO90" s="214"/>
      <c r="AP90" s="215"/>
      <c r="AQ90" s="215"/>
      <c r="AR90" s="215"/>
      <c r="AS90" s="215"/>
      <c r="AT90" s="215"/>
      <c r="AU90" s="215"/>
      <c r="AV90" s="215"/>
      <c r="AW90" s="215"/>
      <c r="AX90" s="217"/>
    </row>
    <row r="91" spans="1:51" ht="24.75" customHeight="1" x14ac:dyDescent="0.15">
      <c r="A91" s="108" t="s">
        <v>258</v>
      </c>
      <c r="B91" s="108"/>
      <c r="C91" s="108"/>
      <c r="D91" s="108"/>
      <c r="E91" s="214" t="s">
        <v>616</v>
      </c>
      <c r="F91" s="215"/>
      <c r="G91" s="215"/>
      <c r="H91" s="215"/>
      <c r="I91" s="215"/>
      <c r="J91" s="215"/>
      <c r="K91" s="215"/>
      <c r="L91" s="215"/>
      <c r="M91" s="215"/>
      <c r="N91" s="215"/>
      <c r="O91" s="215"/>
      <c r="P91" s="216"/>
      <c r="Q91" s="214"/>
      <c r="R91" s="215"/>
      <c r="S91" s="215"/>
      <c r="T91" s="215"/>
      <c r="U91" s="215"/>
      <c r="V91" s="215"/>
      <c r="W91" s="215"/>
      <c r="X91" s="215"/>
      <c r="Y91" s="215"/>
      <c r="Z91" s="215"/>
      <c r="AA91" s="215"/>
      <c r="AB91" s="216"/>
      <c r="AC91" s="214"/>
      <c r="AD91" s="215"/>
      <c r="AE91" s="215"/>
      <c r="AF91" s="215"/>
      <c r="AG91" s="215"/>
      <c r="AH91" s="215"/>
      <c r="AI91" s="215"/>
      <c r="AJ91" s="215"/>
      <c r="AK91" s="215"/>
      <c r="AL91" s="215"/>
      <c r="AM91" s="215"/>
      <c r="AN91" s="216"/>
      <c r="AO91" s="214"/>
      <c r="AP91" s="215"/>
      <c r="AQ91" s="215"/>
      <c r="AR91" s="215"/>
      <c r="AS91" s="215"/>
      <c r="AT91" s="215"/>
      <c r="AU91" s="215"/>
      <c r="AV91" s="215"/>
      <c r="AW91" s="215"/>
      <c r="AX91" s="217"/>
    </row>
    <row r="92" spans="1:51" ht="24.75" customHeight="1" x14ac:dyDescent="0.15">
      <c r="A92" s="108" t="s">
        <v>257</v>
      </c>
      <c r="B92" s="108"/>
      <c r="C92" s="108"/>
      <c r="D92" s="108"/>
      <c r="E92" s="214" t="s">
        <v>617</v>
      </c>
      <c r="F92" s="215"/>
      <c r="G92" s="215"/>
      <c r="H92" s="215"/>
      <c r="I92" s="215"/>
      <c r="J92" s="215"/>
      <c r="K92" s="215"/>
      <c r="L92" s="215"/>
      <c r="M92" s="215"/>
      <c r="N92" s="215"/>
      <c r="O92" s="215"/>
      <c r="P92" s="216"/>
      <c r="Q92" s="214"/>
      <c r="R92" s="215"/>
      <c r="S92" s="215"/>
      <c r="T92" s="215"/>
      <c r="U92" s="215"/>
      <c r="V92" s="215"/>
      <c r="W92" s="215"/>
      <c r="X92" s="215"/>
      <c r="Y92" s="215"/>
      <c r="Z92" s="215"/>
      <c r="AA92" s="215"/>
      <c r="AB92" s="216"/>
      <c r="AC92" s="214"/>
      <c r="AD92" s="215"/>
      <c r="AE92" s="215"/>
      <c r="AF92" s="215"/>
      <c r="AG92" s="215"/>
      <c r="AH92" s="215"/>
      <c r="AI92" s="215"/>
      <c r="AJ92" s="215"/>
      <c r="AK92" s="215"/>
      <c r="AL92" s="215"/>
      <c r="AM92" s="215"/>
      <c r="AN92" s="216"/>
      <c r="AO92" s="214"/>
      <c r="AP92" s="215"/>
      <c r="AQ92" s="215"/>
      <c r="AR92" s="215"/>
      <c r="AS92" s="215"/>
      <c r="AT92" s="215"/>
      <c r="AU92" s="215"/>
      <c r="AV92" s="215"/>
      <c r="AW92" s="215"/>
      <c r="AX92" s="217"/>
    </row>
    <row r="93" spans="1:51" ht="24.75" customHeight="1" x14ac:dyDescent="0.15">
      <c r="A93" s="108" t="s">
        <v>403</v>
      </c>
      <c r="B93" s="108"/>
      <c r="C93" s="108"/>
      <c r="D93" s="108"/>
      <c r="E93" s="101" t="s">
        <v>137</v>
      </c>
      <c r="F93" s="93"/>
      <c r="G93" s="93"/>
      <c r="H93" s="80" t="str">
        <f>IF(E93="","","-")</f>
        <v>-</v>
      </c>
      <c r="I93" s="93"/>
      <c r="J93" s="93"/>
      <c r="K93" s="80" t="str">
        <f>IF(I93="","","-")</f>
        <v/>
      </c>
      <c r="L93" s="102">
        <v>25</v>
      </c>
      <c r="M93" s="102"/>
      <c r="N93" s="80" t="str">
        <f>IF(O93="","","-")</f>
        <v/>
      </c>
      <c r="O93" s="103"/>
      <c r="P93" s="104"/>
      <c r="Q93" s="101"/>
      <c r="R93" s="93"/>
      <c r="S93" s="93"/>
      <c r="T93" s="80" t="str">
        <f>IF(Q93="","","-")</f>
        <v/>
      </c>
      <c r="U93" s="93"/>
      <c r="V93" s="93"/>
      <c r="W93" s="80" t="str">
        <f>IF(U93="","","-")</f>
        <v/>
      </c>
      <c r="X93" s="102"/>
      <c r="Y93" s="102"/>
      <c r="Z93" s="80" t="str">
        <f>IF(AA93="","","-")</f>
        <v/>
      </c>
      <c r="AA93" s="103"/>
      <c r="AB93" s="104"/>
      <c r="AC93" s="101"/>
      <c r="AD93" s="93"/>
      <c r="AE93" s="93"/>
      <c r="AF93" s="80" t="str">
        <f>IF(AC93="","","-")</f>
        <v/>
      </c>
      <c r="AG93" s="93"/>
      <c r="AH93" s="93"/>
      <c r="AI93" s="80" t="str">
        <f>IF(AG93="","","-")</f>
        <v/>
      </c>
      <c r="AJ93" s="102"/>
      <c r="AK93" s="102"/>
      <c r="AL93" s="80" t="str">
        <f>IF(AM93="","","-")</f>
        <v/>
      </c>
      <c r="AM93" s="103"/>
      <c r="AN93" s="104"/>
      <c r="AO93" s="101"/>
      <c r="AP93" s="93"/>
      <c r="AQ93" s="80" t="str">
        <f>IF(AO93="","","-")</f>
        <v/>
      </c>
      <c r="AR93" s="93"/>
      <c r="AS93" s="93"/>
      <c r="AT93" s="80" t="str">
        <f>IF(AR93="","","-")</f>
        <v/>
      </c>
      <c r="AU93" s="102"/>
      <c r="AV93" s="102"/>
      <c r="AW93" s="80" t="str">
        <f>IF(AX93="","","-")</f>
        <v/>
      </c>
      <c r="AX93" s="83"/>
    </row>
    <row r="94" spans="1:51" ht="24.75" customHeight="1" x14ac:dyDescent="0.15">
      <c r="A94" s="108" t="s">
        <v>577</v>
      </c>
      <c r="B94" s="108"/>
      <c r="C94" s="108"/>
      <c r="D94" s="108"/>
      <c r="E94" s="101" t="s">
        <v>137</v>
      </c>
      <c r="F94" s="93"/>
      <c r="G94" s="93"/>
      <c r="H94" s="80"/>
      <c r="I94" s="93"/>
      <c r="J94" s="93"/>
      <c r="K94" s="80"/>
      <c r="L94" s="102">
        <v>24</v>
      </c>
      <c r="M94" s="102"/>
      <c r="N94" s="80" t="str">
        <f>IF(O94="","","-")</f>
        <v/>
      </c>
      <c r="O94" s="103"/>
      <c r="P94" s="104"/>
      <c r="Q94" s="101"/>
      <c r="R94" s="93"/>
      <c r="S94" s="93"/>
      <c r="T94" s="80" t="str">
        <f>IF(Q94="","","-")</f>
        <v/>
      </c>
      <c r="U94" s="93"/>
      <c r="V94" s="93"/>
      <c r="W94" s="80" t="str">
        <f>IF(U94="","","-")</f>
        <v/>
      </c>
      <c r="X94" s="102"/>
      <c r="Y94" s="102"/>
      <c r="Z94" s="80" t="str">
        <f>IF(AA94="","","-")</f>
        <v/>
      </c>
      <c r="AA94" s="103"/>
      <c r="AB94" s="104"/>
      <c r="AC94" s="101"/>
      <c r="AD94" s="93"/>
      <c r="AE94" s="93"/>
      <c r="AF94" s="80" t="str">
        <f>IF(AC94="","","-")</f>
        <v/>
      </c>
      <c r="AG94" s="93"/>
      <c r="AH94" s="93"/>
      <c r="AI94" s="80" t="str">
        <f>IF(AG94="","","-")</f>
        <v/>
      </c>
      <c r="AJ94" s="102"/>
      <c r="AK94" s="102"/>
      <c r="AL94" s="80" t="str">
        <f>IF(AM94="","","-")</f>
        <v/>
      </c>
      <c r="AM94" s="103"/>
      <c r="AN94" s="104"/>
      <c r="AO94" s="101"/>
      <c r="AP94" s="93"/>
      <c r="AQ94" s="80" t="str">
        <f>IF(AO94="","","-")</f>
        <v/>
      </c>
      <c r="AR94" s="93"/>
      <c r="AS94" s="93"/>
      <c r="AT94" s="80" t="str">
        <f>IF(AR94="","","-")</f>
        <v/>
      </c>
      <c r="AU94" s="102"/>
      <c r="AV94" s="102"/>
      <c r="AW94" s="80" t="str">
        <f>IF(AX94="","","-")</f>
        <v/>
      </c>
      <c r="AX94" s="83"/>
    </row>
    <row r="95" spans="1:51" ht="24.75" customHeight="1" x14ac:dyDescent="0.15">
      <c r="A95" s="108" t="s">
        <v>371</v>
      </c>
      <c r="B95" s="108"/>
      <c r="C95" s="108"/>
      <c r="D95" s="108"/>
      <c r="E95" s="91">
        <v>2021</v>
      </c>
      <c r="F95" s="92"/>
      <c r="G95" s="93" t="s">
        <v>592</v>
      </c>
      <c r="H95" s="93"/>
      <c r="I95" s="93"/>
      <c r="J95" s="92">
        <v>20</v>
      </c>
      <c r="K95" s="92"/>
      <c r="L95" s="102">
        <v>46</v>
      </c>
      <c r="M95" s="102"/>
      <c r="N95" s="102"/>
      <c r="O95" s="92"/>
      <c r="P95" s="92"/>
      <c r="Q95" s="91"/>
      <c r="R95" s="92"/>
      <c r="S95" s="93"/>
      <c r="T95" s="93"/>
      <c r="U95" s="93"/>
      <c r="V95" s="92"/>
      <c r="W95" s="92"/>
      <c r="X95" s="102"/>
      <c r="Y95" s="102"/>
      <c r="Z95" s="102"/>
      <c r="AA95" s="92"/>
      <c r="AB95" s="105"/>
      <c r="AC95" s="91"/>
      <c r="AD95" s="92"/>
      <c r="AE95" s="93"/>
      <c r="AF95" s="93"/>
      <c r="AG95" s="93"/>
      <c r="AH95" s="92"/>
      <c r="AI95" s="92"/>
      <c r="AJ95" s="102"/>
      <c r="AK95" s="102"/>
      <c r="AL95" s="102"/>
      <c r="AM95" s="92"/>
      <c r="AN95" s="105"/>
      <c r="AO95" s="91"/>
      <c r="AP95" s="92"/>
      <c r="AQ95" s="93"/>
      <c r="AR95" s="93"/>
      <c r="AS95" s="93"/>
      <c r="AT95" s="92"/>
      <c r="AU95" s="92"/>
      <c r="AV95" s="102"/>
      <c r="AW95" s="102"/>
      <c r="AX95" s="83"/>
    </row>
    <row r="96" spans="1:51" ht="28.35" customHeight="1" x14ac:dyDescent="0.15">
      <c r="A96" s="198" t="s">
        <v>251</v>
      </c>
      <c r="B96" s="199"/>
      <c r="C96" s="199"/>
      <c r="D96" s="199"/>
      <c r="E96" s="199"/>
      <c r="F96" s="200"/>
      <c r="G96" s="85" t="s">
        <v>579</v>
      </c>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7"/>
    </row>
    <row r="97" spans="1:50" ht="28.35" customHeight="1" x14ac:dyDescent="0.15">
      <c r="A97" s="201"/>
      <c r="B97" s="202"/>
      <c r="C97" s="202"/>
      <c r="D97" s="202"/>
      <c r="E97" s="202"/>
      <c r="F97" s="203"/>
      <c r="G97" s="42"/>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4"/>
    </row>
    <row r="98" spans="1:50" ht="28.35" customHeight="1" x14ac:dyDescent="0.15">
      <c r="A98" s="201"/>
      <c r="B98" s="202"/>
      <c r="C98" s="202"/>
      <c r="D98" s="202"/>
      <c r="E98" s="202"/>
      <c r="F98" s="203"/>
      <c r="G98" s="42"/>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4"/>
    </row>
    <row r="99" spans="1:50" ht="28.35" customHeight="1" x14ac:dyDescent="0.15">
      <c r="A99" s="201"/>
      <c r="B99" s="202"/>
      <c r="C99" s="202"/>
      <c r="D99" s="202"/>
      <c r="E99" s="202"/>
      <c r="F99" s="203"/>
      <c r="G99" s="42"/>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4"/>
    </row>
    <row r="100" spans="1:50" ht="27.75" customHeight="1" x14ac:dyDescent="0.15">
      <c r="A100" s="201"/>
      <c r="B100" s="202"/>
      <c r="C100" s="202"/>
      <c r="D100" s="202"/>
      <c r="E100" s="202"/>
      <c r="F100" s="203"/>
      <c r="G100" s="42"/>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4"/>
    </row>
    <row r="101" spans="1:50" ht="28.35" customHeight="1" x14ac:dyDescent="0.15">
      <c r="A101" s="201"/>
      <c r="B101" s="202"/>
      <c r="C101" s="202"/>
      <c r="D101" s="202"/>
      <c r="E101" s="202"/>
      <c r="F101" s="203"/>
      <c r="G101" s="42"/>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4"/>
    </row>
    <row r="102" spans="1:50" ht="28.35" customHeight="1" x14ac:dyDescent="0.15">
      <c r="A102" s="201"/>
      <c r="B102" s="202"/>
      <c r="C102" s="202"/>
      <c r="D102" s="202"/>
      <c r="E102" s="202"/>
      <c r="F102" s="203"/>
      <c r="G102" s="42"/>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4"/>
    </row>
    <row r="103" spans="1:50" ht="27.75" customHeight="1" x14ac:dyDescent="0.15">
      <c r="A103" s="201"/>
      <c r="B103" s="202"/>
      <c r="C103" s="202"/>
      <c r="D103" s="202"/>
      <c r="E103" s="202"/>
      <c r="F103" s="203"/>
      <c r="G103" s="42"/>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4"/>
    </row>
    <row r="104" spans="1:50" ht="28.35" customHeight="1" x14ac:dyDescent="0.15">
      <c r="A104" s="201"/>
      <c r="B104" s="202"/>
      <c r="C104" s="202"/>
      <c r="D104" s="202"/>
      <c r="E104" s="202"/>
      <c r="F104" s="203"/>
      <c r="G104" s="42"/>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4"/>
    </row>
    <row r="105" spans="1:50" ht="28.35" customHeight="1" x14ac:dyDescent="0.15">
      <c r="A105" s="201"/>
      <c r="B105" s="202"/>
      <c r="C105" s="202"/>
      <c r="D105" s="202"/>
      <c r="E105" s="202"/>
      <c r="F105" s="203"/>
      <c r="G105" s="42"/>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4"/>
    </row>
    <row r="106" spans="1:50" ht="28.35" customHeight="1" x14ac:dyDescent="0.15">
      <c r="A106" s="201"/>
      <c r="B106" s="202"/>
      <c r="C106" s="202"/>
      <c r="D106" s="202"/>
      <c r="E106" s="202"/>
      <c r="F106" s="203"/>
      <c r="G106" s="42"/>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4"/>
    </row>
    <row r="107" spans="1:50" ht="28.35" customHeight="1" x14ac:dyDescent="0.15">
      <c r="A107" s="201"/>
      <c r="B107" s="202"/>
      <c r="C107" s="202"/>
      <c r="D107" s="202"/>
      <c r="E107" s="202"/>
      <c r="F107" s="203"/>
      <c r="G107" s="42"/>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4"/>
    </row>
    <row r="108" spans="1:50" ht="28.35" customHeight="1" x14ac:dyDescent="0.15">
      <c r="A108" s="201"/>
      <c r="B108" s="202"/>
      <c r="C108" s="202"/>
      <c r="D108" s="202"/>
      <c r="E108" s="202"/>
      <c r="F108" s="203"/>
      <c r="G108" s="42"/>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4"/>
    </row>
    <row r="109" spans="1:50" ht="27.75" customHeight="1" x14ac:dyDescent="0.15">
      <c r="A109" s="201"/>
      <c r="B109" s="202"/>
      <c r="C109" s="202"/>
      <c r="D109" s="202"/>
      <c r="E109" s="202"/>
      <c r="F109" s="203"/>
      <c r="G109" s="42"/>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4"/>
    </row>
    <row r="110" spans="1:50" ht="28.35" customHeight="1" x14ac:dyDescent="0.15">
      <c r="A110" s="201"/>
      <c r="B110" s="202"/>
      <c r="C110" s="202"/>
      <c r="D110" s="202"/>
      <c r="E110" s="202"/>
      <c r="F110" s="203"/>
      <c r="G110" s="42"/>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4"/>
    </row>
    <row r="111" spans="1:50" ht="28.35" customHeight="1" x14ac:dyDescent="0.15">
      <c r="A111" s="201"/>
      <c r="B111" s="202"/>
      <c r="C111" s="202"/>
      <c r="D111" s="202"/>
      <c r="E111" s="202"/>
      <c r="F111" s="203"/>
      <c r="G111" s="42"/>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4"/>
    </row>
    <row r="112" spans="1:50" ht="28.35" customHeight="1" x14ac:dyDescent="0.15">
      <c r="A112" s="201"/>
      <c r="B112" s="202"/>
      <c r="C112" s="202"/>
      <c r="D112" s="202"/>
      <c r="E112" s="202"/>
      <c r="F112" s="203"/>
      <c r="G112" s="42"/>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4"/>
    </row>
    <row r="113" spans="1:50" ht="52.5" customHeight="1" x14ac:dyDescent="0.15">
      <c r="A113" s="201"/>
      <c r="B113" s="202"/>
      <c r="C113" s="202"/>
      <c r="D113" s="202"/>
      <c r="E113" s="202"/>
      <c r="F113" s="203"/>
      <c r="G113" s="42"/>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4"/>
    </row>
    <row r="114" spans="1:50" ht="52.5" customHeight="1" x14ac:dyDescent="0.15">
      <c r="A114" s="201"/>
      <c r="B114" s="202"/>
      <c r="C114" s="202"/>
      <c r="D114" s="202"/>
      <c r="E114" s="202"/>
      <c r="F114" s="203"/>
      <c r="G114" s="42"/>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4"/>
    </row>
    <row r="115" spans="1:50" ht="52.5" customHeight="1" x14ac:dyDescent="0.15">
      <c r="A115" s="201"/>
      <c r="B115" s="202"/>
      <c r="C115" s="202"/>
      <c r="D115" s="202"/>
      <c r="E115" s="202"/>
      <c r="F115" s="203"/>
      <c r="G115" s="42"/>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4"/>
    </row>
    <row r="116" spans="1:50" ht="29.25" customHeight="1" x14ac:dyDescent="0.15">
      <c r="A116" s="201"/>
      <c r="B116" s="202"/>
      <c r="C116" s="202"/>
      <c r="D116" s="202"/>
      <c r="E116" s="202"/>
      <c r="F116" s="203"/>
      <c r="G116" s="42"/>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4"/>
    </row>
    <row r="117" spans="1:50" ht="18.399999999999999" customHeight="1" x14ac:dyDescent="0.15">
      <c r="A117" s="201"/>
      <c r="B117" s="202"/>
      <c r="C117" s="202"/>
      <c r="D117" s="202"/>
      <c r="E117" s="202"/>
      <c r="F117" s="203"/>
      <c r="G117" s="42"/>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4"/>
    </row>
    <row r="118" spans="1:50" ht="35.25" customHeight="1" x14ac:dyDescent="0.15">
      <c r="A118" s="201"/>
      <c r="B118" s="202"/>
      <c r="C118" s="202"/>
      <c r="D118" s="202"/>
      <c r="E118" s="202"/>
      <c r="F118" s="203"/>
      <c r="G118" s="42"/>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4"/>
    </row>
    <row r="119" spans="1:50" ht="30" customHeight="1" x14ac:dyDescent="0.15">
      <c r="A119" s="201"/>
      <c r="B119" s="202"/>
      <c r="C119" s="202"/>
      <c r="D119" s="202"/>
      <c r="E119" s="202"/>
      <c r="F119" s="203"/>
      <c r="G119" s="42"/>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4"/>
    </row>
    <row r="120" spans="1:50" ht="24.75" customHeight="1" x14ac:dyDescent="0.15">
      <c r="A120" s="201"/>
      <c r="B120" s="202"/>
      <c r="C120" s="202"/>
      <c r="D120" s="202"/>
      <c r="E120" s="202"/>
      <c r="F120" s="203"/>
      <c r="G120" s="42"/>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4"/>
    </row>
    <row r="121" spans="1:50" ht="24.75" customHeight="1" x14ac:dyDescent="0.15">
      <c r="A121" s="201"/>
      <c r="B121" s="202"/>
      <c r="C121" s="202"/>
      <c r="D121" s="202"/>
      <c r="E121" s="202"/>
      <c r="F121" s="203"/>
      <c r="G121" s="42"/>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4"/>
    </row>
    <row r="122" spans="1:50" ht="24.75" customHeight="1" x14ac:dyDescent="0.15">
      <c r="A122" s="201"/>
      <c r="B122" s="202"/>
      <c r="C122" s="202"/>
      <c r="D122" s="202"/>
      <c r="E122" s="202"/>
      <c r="F122" s="203"/>
      <c r="G122" s="42"/>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4"/>
    </row>
    <row r="123" spans="1:50" ht="24.75" customHeight="1" x14ac:dyDescent="0.15">
      <c r="A123" s="201"/>
      <c r="B123" s="202"/>
      <c r="C123" s="202"/>
      <c r="D123" s="202"/>
      <c r="E123" s="202"/>
      <c r="F123" s="203"/>
      <c r="G123" s="42"/>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4"/>
    </row>
    <row r="124" spans="1:50" ht="24.75" customHeight="1" x14ac:dyDescent="0.15">
      <c r="A124" s="201"/>
      <c r="B124" s="202"/>
      <c r="C124" s="202"/>
      <c r="D124" s="202"/>
      <c r="E124" s="202"/>
      <c r="F124" s="203"/>
      <c r="G124" s="42"/>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4"/>
    </row>
    <row r="125" spans="1:50" ht="24.75" customHeight="1" x14ac:dyDescent="0.15">
      <c r="A125" s="201"/>
      <c r="B125" s="202"/>
      <c r="C125" s="202"/>
      <c r="D125" s="202"/>
      <c r="E125" s="202"/>
      <c r="F125" s="203"/>
      <c r="G125" s="42"/>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4"/>
    </row>
    <row r="126" spans="1:50" ht="24.75" customHeight="1" x14ac:dyDescent="0.15">
      <c r="A126" s="201"/>
      <c r="B126" s="202"/>
      <c r="C126" s="202"/>
      <c r="D126" s="202"/>
      <c r="E126" s="202"/>
      <c r="F126" s="203"/>
      <c r="G126" s="42"/>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4"/>
    </row>
    <row r="127" spans="1:50" ht="24.75" customHeight="1" x14ac:dyDescent="0.15">
      <c r="A127" s="201"/>
      <c r="B127" s="202"/>
      <c r="C127" s="202"/>
      <c r="D127" s="202"/>
      <c r="E127" s="202"/>
      <c r="F127" s="203"/>
      <c r="G127" s="42"/>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4"/>
    </row>
    <row r="128" spans="1:50" ht="24.75" customHeight="1" x14ac:dyDescent="0.15">
      <c r="A128" s="201"/>
      <c r="B128" s="202"/>
      <c r="C128" s="202"/>
      <c r="D128" s="202"/>
      <c r="E128" s="202"/>
      <c r="F128" s="203"/>
      <c r="G128" s="42"/>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4"/>
    </row>
    <row r="129" spans="1:50" ht="24.75" customHeight="1" x14ac:dyDescent="0.15">
      <c r="A129" s="201"/>
      <c r="B129" s="202"/>
      <c r="C129" s="202"/>
      <c r="D129" s="202"/>
      <c r="E129" s="202"/>
      <c r="F129" s="203"/>
      <c r="G129" s="42"/>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4"/>
    </row>
    <row r="130" spans="1:50" ht="24.75" customHeight="1" x14ac:dyDescent="0.15">
      <c r="A130" s="201"/>
      <c r="B130" s="202"/>
      <c r="C130" s="202"/>
      <c r="D130" s="202"/>
      <c r="E130" s="202"/>
      <c r="F130" s="203"/>
      <c r="G130" s="42"/>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4"/>
    </row>
    <row r="131" spans="1:50" ht="24.75" customHeight="1" x14ac:dyDescent="0.15">
      <c r="A131" s="201"/>
      <c r="B131" s="202"/>
      <c r="C131" s="202"/>
      <c r="D131" s="202"/>
      <c r="E131" s="202"/>
      <c r="F131" s="203"/>
      <c r="G131" s="42"/>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4"/>
    </row>
    <row r="132" spans="1:50" ht="24.75" customHeight="1" x14ac:dyDescent="0.15">
      <c r="A132" s="201"/>
      <c r="B132" s="202"/>
      <c r="C132" s="202"/>
      <c r="D132" s="202"/>
      <c r="E132" s="202"/>
      <c r="F132" s="203"/>
      <c r="G132" s="42"/>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4"/>
    </row>
    <row r="133" spans="1:50" ht="25.5" customHeight="1" x14ac:dyDescent="0.15">
      <c r="A133" s="201"/>
      <c r="B133" s="202"/>
      <c r="C133" s="202"/>
      <c r="D133" s="202"/>
      <c r="E133" s="202"/>
      <c r="F133" s="203"/>
      <c r="G133" s="42"/>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4"/>
    </row>
    <row r="134" spans="1:50" ht="24.75" customHeight="1" x14ac:dyDescent="0.15">
      <c r="A134" s="204"/>
      <c r="B134" s="205"/>
      <c r="C134" s="205"/>
      <c r="D134" s="205"/>
      <c r="E134" s="205"/>
      <c r="F134" s="206"/>
      <c r="G134" s="88"/>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90"/>
    </row>
    <row r="135" spans="1:50" ht="24.75" customHeight="1" x14ac:dyDescent="0.15">
      <c r="A135" s="207" t="s">
        <v>253</v>
      </c>
      <c r="B135" s="208"/>
      <c r="C135" s="208"/>
      <c r="D135" s="208"/>
      <c r="E135" s="208"/>
      <c r="F135" s="209"/>
      <c r="G135" s="210" t="s">
        <v>715</v>
      </c>
      <c r="H135" s="211"/>
      <c r="I135" s="211"/>
      <c r="J135" s="211"/>
      <c r="K135" s="211"/>
      <c r="L135" s="211"/>
      <c r="M135" s="211"/>
      <c r="N135" s="211"/>
      <c r="O135" s="211"/>
      <c r="P135" s="211"/>
      <c r="Q135" s="211"/>
      <c r="R135" s="211"/>
      <c r="S135" s="211"/>
      <c r="T135" s="211"/>
      <c r="U135" s="211"/>
      <c r="V135" s="211"/>
      <c r="W135" s="211"/>
      <c r="X135" s="211"/>
      <c r="Y135" s="211"/>
      <c r="Z135" s="211"/>
      <c r="AA135" s="211"/>
      <c r="AB135" s="212"/>
      <c r="AC135" s="210" t="s">
        <v>716</v>
      </c>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3"/>
    </row>
    <row r="136" spans="1:50" ht="24.75" customHeight="1" x14ac:dyDescent="0.15">
      <c r="A136" s="207"/>
      <c r="B136" s="208"/>
      <c r="C136" s="208"/>
      <c r="D136" s="208"/>
      <c r="E136" s="208"/>
      <c r="F136" s="209"/>
      <c r="G136" s="189" t="s">
        <v>15</v>
      </c>
      <c r="H136" s="190"/>
      <c r="I136" s="190"/>
      <c r="J136" s="190"/>
      <c r="K136" s="190"/>
      <c r="L136" s="191" t="s">
        <v>16</v>
      </c>
      <c r="M136" s="190"/>
      <c r="N136" s="190"/>
      <c r="O136" s="190"/>
      <c r="P136" s="190"/>
      <c r="Q136" s="190"/>
      <c r="R136" s="190"/>
      <c r="S136" s="190"/>
      <c r="T136" s="190"/>
      <c r="U136" s="190"/>
      <c r="V136" s="190"/>
      <c r="W136" s="190"/>
      <c r="X136" s="192"/>
      <c r="Y136" s="193" t="s">
        <v>17</v>
      </c>
      <c r="Z136" s="194"/>
      <c r="AA136" s="194"/>
      <c r="AB136" s="195"/>
      <c r="AC136" s="189" t="s">
        <v>15</v>
      </c>
      <c r="AD136" s="190"/>
      <c r="AE136" s="190"/>
      <c r="AF136" s="190"/>
      <c r="AG136" s="190"/>
      <c r="AH136" s="191" t="s">
        <v>16</v>
      </c>
      <c r="AI136" s="190"/>
      <c r="AJ136" s="190"/>
      <c r="AK136" s="190"/>
      <c r="AL136" s="190"/>
      <c r="AM136" s="190"/>
      <c r="AN136" s="190"/>
      <c r="AO136" s="190"/>
      <c r="AP136" s="190"/>
      <c r="AQ136" s="190"/>
      <c r="AR136" s="190"/>
      <c r="AS136" s="190"/>
      <c r="AT136" s="192"/>
      <c r="AU136" s="193" t="s">
        <v>17</v>
      </c>
      <c r="AV136" s="194"/>
      <c r="AW136" s="194"/>
      <c r="AX136" s="196"/>
    </row>
    <row r="137" spans="1:50" ht="24.75" customHeight="1" x14ac:dyDescent="0.15">
      <c r="A137" s="207"/>
      <c r="B137" s="208"/>
      <c r="C137" s="208"/>
      <c r="D137" s="208"/>
      <c r="E137" s="208"/>
      <c r="F137" s="209"/>
      <c r="G137" s="176" t="s">
        <v>626</v>
      </c>
      <c r="H137" s="177"/>
      <c r="I137" s="177"/>
      <c r="J137" s="177"/>
      <c r="K137" s="178"/>
      <c r="L137" s="179" t="s">
        <v>627</v>
      </c>
      <c r="M137" s="180"/>
      <c r="N137" s="180"/>
      <c r="O137" s="180"/>
      <c r="P137" s="180"/>
      <c r="Q137" s="180"/>
      <c r="R137" s="180"/>
      <c r="S137" s="180"/>
      <c r="T137" s="180"/>
      <c r="U137" s="180"/>
      <c r="V137" s="180"/>
      <c r="W137" s="180"/>
      <c r="X137" s="181"/>
      <c r="Y137" s="182">
        <v>32430</v>
      </c>
      <c r="Z137" s="183"/>
      <c r="AA137" s="183"/>
      <c r="AB137" s="197"/>
      <c r="AC137" s="176" t="s">
        <v>626</v>
      </c>
      <c r="AD137" s="177"/>
      <c r="AE137" s="177"/>
      <c r="AF137" s="177"/>
      <c r="AG137" s="178"/>
      <c r="AH137" s="179" t="s">
        <v>632</v>
      </c>
      <c r="AI137" s="180"/>
      <c r="AJ137" s="180"/>
      <c r="AK137" s="180"/>
      <c r="AL137" s="180"/>
      <c r="AM137" s="180"/>
      <c r="AN137" s="180"/>
      <c r="AO137" s="180"/>
      <c r="AP137" s="180"/>
      <c r="AQ137" s="180"/>
      <c r="AR137" s="180"/>
      <c r="AS137" s="180"/>
      <c r="AT137" s="181"/>
      <c r="AU137" s="182">
        <v>7058</v>
      </c>
      <c r="AV137" s="183"/>
      <c r="AW137" s="183"/>
      <c r="AX137" s="184"/>
    </row>
    <row r="138" spans="1:50" ht="24.75" customHeight="1" x14ac:dyDescent="0.15">
      <c r="A138" s="207"/>
      <c r="B138" s="208"/>
      <c r="C138" s="208"/>
      <c r="D138" s="208"/>
      <c r="E138" s="208"/>
      <c r="F138" s="209"/>
      <c r="G138" s="164" t="s">
        <v>628</v>
      </c>
      <c r="H138" s="165"/>
      <c r="I138" s="165"/>
      <c r="J138" s="165"/>
      <c r="K138" s="166"/>
      <c r="L138" s="167" t="s">
        <v>629</v>
      </c>
      <c r="M138" s="168"/>
      <c r="N138" s="168"/>
      <c r="O138" s="168"/>
      <c r="P138" s="168"/>
      <c r="Q138" s="168"/>
      <c r="R138" s="168"/>
      <c r="S138" s="168"/>
      <c r="T138" s="168"/>
      <c r="U138" s="168"/>
      <c r="V138" s="168"/>
      <c r="W138" s="168"/>
      <c r="X138" s="169"/>
      <c r="Y138" s="170">
        <v>1178</v>
      </c>
      <c r="Z138" s="171"/>
      <c r="AA138" s="171"/>
      <c r="AB138" s="172"/>
      <c r="AC138" s="164" t="s">
        <v>630</v>
      </c>
      <c r="AD138" s="165"/>
      <c r="AE138" s="165"/>
      <c r="AF138" s="165"/>
      <c r="AG138" s="166"/>
      <c r="AH138" s="167" t="s">
        <v>631</v>
      </c>
      <c r="AI138" s="168"/>
      <c r="AJ138" s="168"/>
      <c r="AK138" s="168"/>
      <c r="AL138" s="168"/>
      <c r="AM138" s="168"/>
      <c r="AN138" s="168"/>
      <c r="AO138" s="168"/>
      <c r="AP138" s="168"/>
      <c r="AQ138" s="168"/>
      <c r="AR138" s="168"/>
      <c r="AS138" s="168"/>
      <c r="AT138" s="169"/>
      <c r="AU138" s="170">
        <v>908</v>
      </c>
      <c r="AV138" s="171"/>
      <c r="AW138" s="171"/>
      <c r="AX138" s="173"/>
    </row>
    <row r="139" spans="1:50" ht="24.75" customHeight="1" x14ac:dyDescent="0.15">
      <c r="A139" s="207"/>
      <c r="B139" s="208"/>
      <c r="C139" s="208"/>
      <c r="D139" s="208"/>
      <c r="E139" s="208"/>
      <c r="F139" s="209"/>
      <c r="G139" s="164" t="s">
        <v>630</v>
      </c>
      <c r="H139" s="165"/>
      <c r="I139" s="165"/>
      <c r="J139" s="165"/>
      <c r="K139" s="166"/>
      <c r="L139" s="167" t="s">
        <v>631</v>
      </c>
      <c r="M139" s="168"/>
      <c r="N139" s="168"/>
      <c r="O139" s="168"/>
      <c r="P139" s="168"/>
      <c r="Q139" s="168"/>
      <c r="R139" s="168"/>
      <c r="S139" s="168"/>
      <c r="T139" s="168"/>
      <c r="U139" s="168"/>
      <c r="V139" s="168"/>
      <c r="W139" s="168"/>
      <c r="X139" s="169"/>
      <c r="Y139" s="170">
        <v>2397</v>
      </c>
      <c r="Z139" s="171"/>
      <c r="AA139" s="171"/>
      <c r="AB139" s="172"/>
      <c r="AC139" s="164" t="s">
        <v>628</v>
      </c>
      <c r="AD139" s="165"/>
      <c r="AE139" s="165"/>
      <c r="AF139" s="165"/>
      <c r="AG139" s="166"/>
      <c r="AH139" s="167" t="s">
        <v>629</v>
      </c>
      <c r="AI139" s="168"/>
      <c r="AJ139" s="168"/>
      <c r="AK139" s="168"/>
      <c r="AL139" s="168"/>
      <c r="AM139" s="168"/>
      <c r="AN139" s="168"/>
      <c r="AO139" s="168"/>
      <c r="AP139" s="168"/>
      <c r="AQ139" s="168"/>
      <c r="AR139" s="168"/>
      <c r="AS139" s="168"/>
      <c r="AT139" s="169"/>
      <c r="AU139" s="170">
        <v>149</v>
      </c>
      <c r="AV139" s="171"/>
      <c r="AW139" s="171"/>
      <c r="AX139" s="173"/>
    </row>
    <row r="140" spans="1:50" ht="24.75" customHeight="1" x14ac:dyDescent="0.15">
      <c r="A140" s="207"/>
      <c r="B140" s="208"/>
      <c r="C140" s="208"/>
      <c r="D140" s="208"/>
      <c r="E140" s="208"/>
      <c r="F140" s="209"/>
      <c r="G140" s="164"/>
      <c r="H140" s="165"/>
      <c r="I140" s="165"/>
      <c r="J140" s="165"/>
      <c r="K140" s="166"/>
      <c r="L140" s="167"/>
      <c r="M140" s="168"/>
      <c r="N140" s="168"/>
      <c r="O140" s="168"/>
      <c r="P140" s="168"/>
      <c r="Q140" s="168"/>
      <c r="R140" s="168"/>
      <c r="S140" s="168"/>
      <c r="T140" s="168"/>
      <c r="U140" s="168"/>
      <c r="V140" s="168"/>
      <c r="W140" s="168"/>
      <c r="X140" s="169"/>
      <c r="Y140" s="170"/>
      <c r="Z140" s="171"/>
      <c r="AA140" s="171"/>
      <c r="AB140" s="172"/>
      <c r="AC140" s="164"/>
      <c r="AD140" s="165"/>
      <c r="AE140" s="165"/>
      <c r="AF140" s="165"/>
      <c r="AG140" s="166"/>
      <c r="AH140" s="167"/>
      <c r="AI140" s="168"/>
      <c r="AJ140" s="168"/>
      <c r="AK140" s="168"/>
      <c r="AL140" s="168"/>
      <c r="AM140" s="168"/>
      <c r="AN140" s="168"/>
      <c r="AO140" s="168"/>
      <c r="AP140" s="168"/>
      <c r="AQ140" s="168"/>
      <c r="AR140" s="168"/>
      <c r="AS140" s="168"/>
      <c r="AT140" s="169"/>
      <c r="AU140" s="170"/>
      <c r="AV140" s="171"/>
      <c r="AW140" s="171"/>
      <c r="AX140" s="173"/>
    </row>
    <row r="141" spans="1:50" ht="24.75" customHeight="1" x14ac:dyDescent="0.15">
      <c r="A141" s="207"/>
      <c r="B141" s="208"/>
      <c r="C141" s="208"/>
      <c r="D141" s="208"/>
      <c r="E141" s="208"/>
      <c r="F141" s="209"/>
      <c r="G141" s="164"/>
      <c r="H141" s="165"/>
      <c r="I141" s="165"/>
      <c r="J141" s="165"/>
      <c r="K141" s="166"/>
      <c r="L141" s="167"/>
      <c r="M141" s="168"/>
      <c r="N141" s="168"/>
      <c r="O141" s="168"/>
      <c r="P141" s="168"/>
      <c r="Q141" s="168"/>
      <c r="R141" s="168"/>
      <c r="S141" s="168"/>
      <c r="T141" s="168"/>
      <c r="U141" s="168"/>
      <c r="V141" s="168"/>
      <c r="W141" s="168"/>
      <c r="X141" s="169"/>
      <c r="Y141" s="170"/>
      <c r="Z141" s="171"/>
      <c r="AA141" s="171"/>
      <c r="AB141" s="172"/>
      <c r="AC141" s="164"/>
      <c r="AD141" s="165"/>
      <c r="AE141" s="165"/>
      <c r="AF141" s="165"/>
      <c r="AG141" s="166"/>
      <c r="AH141" s="167"/>
      <c r="AI141" s="168"/>
      <c r="AJ141" s="168"/>
      <c r="AK141" s="168"/>
      <c r="AL141" s="168"/>
      <c r="AM141" s="168"/>
      <c r="AN141" s="168"/>
      <c r="AO141" s="168"/>
      <c r="AP141" s="168"/>
      <c r="AQ141" s="168"/>
      <c r="AR141" s="168"/>
      <c r="AS141" s="168"/>
      <c r="AT141" s="169"/>
      <c r="AU141" s="170"/>
      <c r="AV141" s="171"/>
      <c r="AW141" s="171"/>
      <c r="AX141" s="173"/>
    </row>
    <row r="142" spans="1:50" ht="24.75" customHeight="1" x14ac:dyDescent="0.15">
      <c r="A142" s="207"/>
      <c r="B142" s="208"/>
      <c r="C142" s="208"/>
      <c r="D142" s="208"/>
      <c r="E142" s="208"/>
      <c r="F142" s="209"/>
      <c r="G142" s="164"/>
      <c r="H142" s="165"/>
      <c r="I142" s="165"/>
      <c r="J142" s="165"/>
      <c r="K142" s="166"/>
      <c r="L142" s="167"/>
      <c r="M142" s="168"/>
      <c r="N142" s="168"/>
      <c r="O142" s="168"/>
      <c r="P142" s="168"/>
      <c r="Q142" s="168"/>
      <c r="R142" s="168"/>
      <c r="S142" s="168"/>
      <c r="T142" s="168"/>
      <c r="U142" s="168"/>
      <c r="V142" s="168"/>
      <c r="W142" s="168"/>
      <c r="X142" s="169"/>
      <c r="Y142" s="170"/>
      <c r="Z142" s="171"/>
      <c r="AA142" s="171"/>
      <c r="AB142" s="172"/>
      <c r="AC142" s="164"/>
      <c r="AD142" s="165"/>
      <c r="AE142" s="165"/>
      <c r="AF142" s="165"/>
      <c r="AG142" s="166"/>
      <c r="AH142" s="167"/>
      <c r="AI142" s="168"/>
      <c r="AJ142" s="168"/>
      <c r="AK142" s="168"/>
      <c r="AL142" s="168"/>
      <c r="AM142" s="168"/>
      <c r="AN142" s="168"/>
      <c r="AO142" s="168"/>
      <c r="AP142" s="168"/>
      <c r="AQ142" s="168"/>
      <c r="AR142" s="168"/>
      <c r="AS142" s="168"/>
      <c r="AT142" s="169"/>
      <c r="AU142" s="170"/>
      <c r="AV142" s="171"/>
      <c r="AW142" s="171"/>
      <c r="AX142" s="173"/>
    </row>
    <row r="143" spans="1:50" ht="24.75" customHeight="1" x14ac:dyDescent="0.15">
      <c r="A143" s="207"/>
      <c r="B143" s="208"/>
      <c r="C143" s="208"/>
      <c r="D143" s="208"/>
      <c r="E143" s="208"/>
      <c r="F143" s="209"/>
      <c r="G143" s="164"/>
      <c r="H143" s="165"/>
      <c r="I143" s="165"/>
      <c r="J143" s="165"/>
      <c r="K143" s="166"/>
      <c r="L143" s="167"/>
      <c r="M143" s="168"/>
      <c r="N143" s="168"/>
      <c r="O143" s="168"/>
      <c r="P143" s="168"/>
      <c r="Q143" s="168"/>
      <c r="R143" s="168"/>
      <c r="S143" s="168"/>
      <c r="T143" s="168"/>
      <c r="U143" s="168"/>
      <c r="V143" s="168"/>
      <c r="W143" s="168"/>
      <c r="X143" s="169"/>
      <c r="Y143" s="170"/>
      <c r="Z143" s="171"/>
      <c r="AA143" s="171"/>
      <c r="AB143" s="172"/>
      <c r="AC143" s="164"/>
      <c r="AD143" s="165"/>
      <c r="AE143" s="165"/>
      <c r="AF143" s="165"/>
      <c r="AG143" s="166"/>
      <c r="AH143" s="167"/>
      <c r="AI143" s="168"/>
      <c r="AJ143" s="168"/>
      <c r="AK143" s="168"/>
      <c r="AL143" s="168"/>
      <c r="AM143" s="168"/>
      <c r="AN143" s="168"/>
      <c r="AO143" s="168"/>
      <c r="AP143" s="168"/>
      <c r="AQ143" s="168"/>
      <c r="AR143" s="168"/>
      <c r="AS143" s="168"/>
      <c r="AT143" s="169"/>
      <c r="AU143" s="170"/>
      <c r="AV143" s="171"/>
      <c r="AW143" s="171"/>
      <c r="AX143" s="173"/>
    </row>
    <row r="144" spans="1:50" ht="24.75" customHeight="1" x14ac:dyDescent="0.15">
      <c r="A144" s="207"/>
      <c r="B144" s="208"/>
      <c r="C144" s="208"/>
      <c r="D144" s="208"/>
      <c r="E144" s="208"/>
      <c r="F144" s="209"/>
      <c r="G144" s="164"/>
      <c r="H144" s="165"/>
      <c r="I144" s="165"/>
      <c r="J144" s="165"/>
      <c r="K144" s="166"/>
      <c r="L144" s="167"/>
      <c r="M144" s="168"/>
      <c r="N144" s="168"/>
      <c r="O144" s="168"/>
      <c r="P144" s="168"/>
      <c r="Q144" s="168"/>
      <c r="R144" s="168"/>
      <c r="S144" s="168"/>
      <c r="T144" s="168"/>
      <c r="U144" s="168"/>
      <c r="V144" s="168"/>
      <c r="W144" s="168"/>
      <c r="X144" s="169"/>
      <c r="Y144" s="170"/>
      <c r="Z144" s="171"/>
      <c r="AA144" s="171"/>
      <c r="AB144" s="172"/>
      <c r="AC144" s="164"/>
      <c r="AD144" s="165"/>
      <c r="AE144" s="165"/>
      <c r="AF144" s="165"/>
      <c r="AG144" s="166"/>
      <c r="AH144" s="167"/>
      <c r="AI144" s="168"/>
      <c r="AJ144" s="168"/>
      <c r="AK144" s="168"/>
      <c r="AL144" s="168"/>
      <c r="AM144" s="168"/>
      <c r="AN144" s="168"/>
      <c r="AO144" s="168"/>
      <c r="AP144" s="168"/>
      <c r="AQ144" s="168"/>
      <c r="AR144" s="168"/>
      <c r="AS144" s="168"/>
      <c r="AT144" s="169"/>
      <c r="AU144" s="170"/>
      <c r="AV144" s="171"/>
      <c r="AW144" s="171"/>
      <c r="AX144" s="173"/>
    </row>
    <row r="145" spans="1:51" ht="24.75" customHeight="1" x14ac:dyDescent="0.15">
      <c r="A145" s="207"/>
      <c r="B145" s="208"/>
      <c r="C145" s="208"/>
      <c r="D145" s="208"/>
      <c r="E145" s="208"/>
      <c r="F145" s="209"/>
      <c r="G145" s="164"/>
      <c r="H145" s="165"/>
      <c r="I145" s="165"/>
      <c r="J145" s="165"/>
      <c r="K145" s="166"/>
      <c r="L145" s="167"/>
      <c r="M145" s="168"/>
      <c r="N145" s="168"/>
      <c r="O145" s="168"/>
      <c r="P145" s="168"/>
      <c r="Q145" s="168"/>
      <c r="R145" s="168"/>
      <c r="S145" s="168"/>
      <c r="T145" s="168"/>
      <c r="U145" s="168"/>
      <c r="V145" s="168"/>
      <c r="W145" s="168"/>
      <c r="X145" s="169"/>
      <c r="Y145" s="170"/>
      <c r="Z145" s="171"/>
      <c r="AA145" s="171"/>
      <c r="AB145" s="172"/>
      <c r="AC145" s="164"/>
      <c r="AD145" s="165"/>
      <c r="AE145" s="165"/>
      <c r="AF145" s="165"/>
      <c r="AG145" s="166"/>
      <c r="AH145" s="167"/>
      <c r="AI145" s="168"/>
      <c r="AJ145" s="168"/>
      <c r="AK145" s="168"/>
      <c r="AL145" s="168"/>
      <c r="AM145" s="168"/>
      <c r="AN145" s="168"/>
      <c r="AO145" s="168"/>
      <c r="AP145" s="168"/>
      <c r="AQ145" s="168"/>
      <c r="AR145" s="168"/>
      <c r="AS145" s="168"/>
      <c r="AT145" s="169"/>
      <c r="AU145" s="170"/>
      <c r="AV145" s="171"/>
      <c r="AW145" s="171"/>
      <c r="AX145" s="173"/>
    </row>
    <row r="146" spans="1:51" ht="24.75" customHeight="1" thickBot="1" x14ac:dyDescent="0.2">
      <c r="A146" s="207"/>
      <c r="B146" s="208"/>
      <c r="C146" s="208"/>
      <c r="D146" s="208"/>
      <c r="E146" s="208"/>
      <c r="F146" s="209"/>
      <c r="G146" s="155" t="s">
        <v>18</v>
      </c>
      <c r="H146" s="156"/>
      <c r="I146" s="156"/>
      <c r="J146" s="156"/>
      <c r="K146" s="156"/>
      <c r="L146" s="157"/>
      <c r="M146" s="158"/>
      <c r="N146" s="158"/>
      <c r="O146" s="158"/>
      <c r="P146" s="158"/>
      <c r="Q146" s="158"/>
      <c r="R146" s="158"/>
      <c r="S146" s="158"/>
      <c r="T146" s="158"/>
      <c r="U146" s="158"/>
      <c r="V146" s="158"/>
      <c r="W146" s="158"/>
      <c r="X146" s="159"/>
      <c r="Y146" s="160">
        <f>SUM(Y137:AB145)</f>
        <v>36005</v>
      </c>
      <c r="Z146" s="161"/>
      <c r="AA146" s="161"/>
      <c r="AB146" s="162"/>
      <c r="AC146" s="155" t="s">
        <v>18</v>
      </c>
      <c r="AD146" s="156"/>
      <c r="AE146" s="156"/>
      <c r="AF146" s="156"/>
      <c r="AG146" s="156"/>
      <c r="AH146" s="157"/>
      <c r="AI146" s="158"/>
      <c r="AJ146" s="158"/>
      <c r="AK146" s="158"/>
      <c r="AL146" s="158"/>
      <c r="AM146" s="158"/>
      <c r="AN146" s="158"/>
      <c r="AO146" s="158"/>
      <c r="AP146" s="158"/>
      <c r="AQ146" s="158"/>
      <c r="AR146" s="158"/>
      <c r="AS146" s="158"/>
      <c r="AT146" s="159"/>
      <c r="AU146" s="160">
        <f>SUM(AU137:AX145)</f>
        <v>8115</v>
      </c>
      <c r="AV146" s="161"/>
      <c r="AW146" s="161"/>
      <c r="AX146" s="163"/>
    </row>
    <row r="147" spans="1:51" ht="24.75" customHeight="1" x14ac:dyDescent="0.15">
      <c r="A147" s="207"/>
      <c r="B147" s="208"/>
      <c r="C147" s="208"/>
      <c r="D147" s="208"/>
      <c r="E147" s="208"/>
      <c r="F147" s="209"/>
      <c r="G147" s="185" t="s">
        <v>680</v>
      </c>
      <c r="H147" s="186"/>
      <c r="I147" s="186"/>
      <c r="J147" s="186"/>
      <c r="K147" s="186"/>
      <c r="L147" s="186"/>
      <c r="M147" s="186"/>
      <c r="N147" s="186"/>
      <c r="O147" s="186"/>
      <c r="P147" s="186"/>
      <c r="Q147" s="186"/>
      <c r="R147" s="186"/>
      <c r="S147" s="186"/>
      <c r="T147" s="186"/>
      <c r="U147" s="186"/>
      <c r="V147" s="186"/>
      <c r="W147" s="186"/>
      <c r="X147" s="186"/>
      <c r="Y147" s="186"/>
      <c r="Z147" s="186"/>
      <c r="AA147" s="186"/>
      <c r="AB147" s="187"/>
      <c r="AC147" s="185" t="s">
        <v>681</v>
      </c>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8"/>
      <c r="AY147">
        <f>COUNTA($G$149,$AC$149)</f>
        <v>2</v>
      </c>
    </row>
    <row r="148" spans="1:51" ht="24.75" customHeight="1" x14ac:dyDescent="0.15">
      <c r="A148" s="207"/>
      <c r="B148" s="208"/>
      <c r="C148" s="208"/>
      <c r="D148" s="208"/>
      <c r="E148" s="208"/>
      <c r="F148" s="209"/>
      <c r="G148" s="189" t="s">
        <v>15</v>
      </c>
      <c r="H148" s="190"/>
      <c r="I148" s="190"/>
      <c r="J148" s="190"/>
      <c r="K148" s="190"/>
      <c r="L148" s="191" t="s">
        <v>16</v>
      </c>
      <c r="M148" s="190"/>
      <c r="N148" s="190"/>
      <c r="O148" s="190"/>
      <c r="P148" s="190"/>
      <c r="Q148" s="190"/>
      <c r="R148" s="190"/>
      <c r="S148" s="190"/>
      <c r="T148" s="190"/>
      <c r="U148" s="190"/>
      <c r="V148" s="190"/>
      <c r="W148" s="190"/>
      <c r="X148" s="192"/>
      <c r="Y148" s="193" t="s">
        <v>17</v>
      </c>
      <c r="Z148" s="194"/>
      <c r="AA148" s="194"/>
      <c r="AB148" s="195"/>
      <c r="AC148" s="189" t="s">
        <v>15</v>
      </c>
      <c r="AD148" s="190"/>
      <c r="AE148" s="190"/>
      <c r="AF148" s="190"/>
      <c r="AG148" s="190"/>
      <c r="AH148" s="191" t="s">
        <v>16</v>
      </c>
      <c r="AI148" s="190"/>
      <c r="AJ148" s="190"/>
      <c r="AK148" s="190"/>
      <c r="AL148" s="190"/>
      <c r="AM148" s="190"/>
      <c r="AN148" s="190"/>
      <c r="AO148" s="190"/>
      <c r="AP148" s="190"/>
      <c r="AQ148" s="190"/>
      <c r="AR148" s="190"/>
      <c r="AS148" s="190"/>
      <c r="AT148" s="192"/>
      <c r="AU148" s="193" t="s">
        <v>17</v>
      </c>
      <c r="AV148" s="194"/>
      <c r="AW148" s="194"/>
      <c r="AX148" s="196"/>
      <c r="AY148">
        <f t="shared" ref="AY148:AY158" si="0">$AY$147</f>
        <v>2</v>
      </c>
    </row>
    <row r="149" spans="1:51" ht="24.75" customHeight="1" x14ac:dyDescent="0.15">
      <c r="A149" s="207"/>
      <c r="B149" s="208"/>
      <c r="C149" s="208"/>
      <c r="D149" s="208"/>
      <c r="E149" s="208"/>
      <c r="F149" s="209"/>
      <c r="G149" s="176" t="s">
        <v>633</v>
      </c>
      <c r="H149" s="177"/>
      <c r="I149" s="177"/>
      <c r="J149" s="177"/>
      <c r="K149" s="178"/>
      <c r="L149" s="179" t="s">
        <v>634</v>
      </c>
      <c r="M149" s="180"/>
      <c r="N149" s="180"/>
      <c r="O149" s="180"/>
      <c r="P149" s="180"/>
      <c r="Q149" s="180"/>
      <c r="R149" s="180"/>
      <c r="S149" s="180"/>
      <c r="T149" s="180"/>
      <c r="U149" s="180"/>
      <c r="V149" s="180"/>
      <c r="W149" s="180"/>
      <c r="X149" s="181"/>
      <c r="Y149" s="182">
        <v>3764</v>
      </c>
      <c r="Z149" s="183"/>
      <c r="AA149" s="183"/>
      <c r="AB149" s="197"/>
      <c r="AC149" s="176" t="s">
        <v>633</v>
      </c>
      <c r="AD149" s="177"/>
      <c r="AE149" s="177"/>
      <c r="AF149" s="177"/>
      <c r="AG149" s="178"/>
      <c r="AH149" s="179" t="s">
        <v>635</v>
      </c>
      <c r="AI149" s="180"/>
      <c r="AJ149" s="180"/>
      <c r="AK149" s="180"/>
      <c r="AL149" s="180"/>
      <c r="AM149" s="180"/>
      <c r="AN149" s="180"/>
      <c r="AO149" s="180"/>
      <c r="AP149" s="180"/>
      <c r="AQ149" s="180"/>
      <c r="AR149" s="180"/>
      <c r="AS149" s="180"/>
      <c r="AT149" s="181"/>
      <c r="AU149" s="182">
        <v>638</v>
      </c>
      <c r="AV149" s="183"/>
      <c r="AW149" s="183"/>
      <c r="AX149" s="184"/>
      <c r="AY149">
        <f t="shared" si="0"/>
        <v>2</v>
      </c>
    </row>
    <row r="150" spans="1:51" ht="24.75" customHeight="1" x14ac:dyDescent="0.15">
      <c r="A150" s="207"/>
      <c r="B150" s="208"/>
      <c r="C150" s="208"/>
      <c r="D150" s="208"/>
      <c r="E150" s="208"/>
      <c r="F150" s="209"/>
      <c r="G150" s="164"/>
      <c r="H150" s="165"/>
      <c r="I150" s="165"/>
      <c r="J150" s="165"/>
      <c r="K150" s="166"/>
      <c r="L150" s="167"/>
      <c r="M150" s="168"/>
      <c r="N150" s="168"/>
      <c r="O150" s="168"/>
      <c r="P150" s="168"/>
      <c r="Q150" s="168"/>
      <c r="R150" s="168"/>
      <c r="S150" s="168"/>
      <c r="T150" s="168"/>
      <c r="U150" s="168"/>
      <c r="V150" s="168"/>
      <c r="W150" s="168"/>
      <c r="X150" s="169"/>
      <c r="Y150" s="170"/>
      <c r="Z150" s="171"/>
      <c r="AA150" s="171"/>
      <c r="AB150" s="172"/>
      <c r="AC150" s="164" t="s">
        <v>626</v>
      </c>
      <c r="AD150" s="165"/>
      <c r="AE150" s="165"/>
      <c r="AF150" s="165"/>
      <c r="AG150" s="166"/>
      <c r="AH150" s="167" t="s">
        <v>660</v>
      </c>
      <c r="AI150" s="168"/>
      <c r="AJ150" s="168"/>
      <c r="AK150" s="168"/>
      <c r="AL150" s="168"/>
      <c r="AM150" s="168"/>
      <c r="AN150" s="168"/>
      <c r="AO150" s="168"/>
      <c r="AP150" s="168"/>
      <c r="AQ150" s="168"/>
      <c r="AR150" s="168"/>
      <c r="AS150" s="168"/>
      <c r="AT150" s="169"/>
      <c r="AU150" s="170">
        <v>1488</v>
      </c>
      <c r="AV150" s="171"/>
      <c r="AW150" s="171"/>
      <c r="AX150" s="173"/>
      <c r="AY150">
        <f t="shared" si="0"/>
        <v>2</v>
      </c>
    </row>
    <row r="151" spans="1:51" ht="24.75" customHeight="1" x14ac:dyDescent="0.15">
      <c r="A151" s="207"/>
      <c r="B151" s="208"/>
      <c r="C151" s="208"/>
      <c r="D151" s="208"/>
      <c r="E151" s="208"/>
      <c r="F151" s="209"/>
      <c r="G151" s="164"/>
      <c r="H151" s="165"/>
      <c r="I151" s="165"/>
      <c r="J151" s="165"/>
      <c r="K151" s="166"/>
      <c r="L151" s="167"/>
      <c r="M151" s="168"/>
      <c r="N151" s="168"/>
      <c r="O151" s="168"/>
      <c r="P151" s="168"/>
      <c r="Q151" s="168"/>
      <c r="R151" s="168"/>
      <c r="S151" s="168"/>
      <c r="T151" s="168"/>
      <c r="U151" s="168"/>
      <c r="V151" s="168"/>
      <c r="W151" s="168"/>
      <c r="X151" s="169"/>
      <c r="Y151" s="170"/>
      <c r="Z151" s="171"/>
      <c r="AA151" s="171"/>
      <c r="AB151" s="172"/>
      <c r="AC151" s="164"/>
      <c r="AD151" s="165"/>
      <c r="AE151" s="165"/>
      <c r="AF151" s="165"/>
      <c r="AG151" s="166"/>
      <c r="AH151" s="167"/>
      <c r="AI151" s="168"/>
      <c r="AJ151" s="168"/>
      <c r="AK151" s="168"/>
      <c r="AL151" s="168"/>
      <c r="AM151" s="168"/>
      <c r="AN151" s="168"/>
      <c r="AO151" s="168"/>
      <c r="AP151" s="168"/>
      <c r="AQ151" s="168"/>
      <c r="AR151" s="168"/>
      <c r="AS151" s="168"/>
      <c r="AT151" s="169"/>
      <c r="AU151" s="170"/>
      <c r="AV151" s="171"/>
      <c r="AW151" s="171"/>
      <c r="AX151" s="173"/>
      <c r="AY151">
        <f t="shared" si="0"/>
        <v>2</v>
      </c>
    </row>
    <row r="152" spans="1:51" ht="24.75" customHeight="1" x14ac:dyDescent="0.15">
      <c r="A152" s="207"/>
      <c r="B152" s="208"/>
      <c r="C152" s="208"/>
      <c r="D152" s="208"/>
      <c r="E152" s="208"/>
      <c r="F152" s="209"/>
      <c r="G152" s="164"/>
      <c r="H152" s="165"/>
      <c r="I152" s="165"/>
      <c r="J152" s="165"/>
      <c r="K152" s="166"/>
      <c r="L152" s="167"/>
      <c r="M152" s="168"/>
      <c r="N152" s="168"/>
      <c r="O152" s="168"/>
      <c r="P152" s="168"/>
      <c r="Q152" s="168"/>
      <c r="R152" s="168"/>
      <c r="S152" s="168"/>
      <c r="T152" s="168"/>
      <c r="U152" s="168"/>
      <c r="V152" s="168"/>
      <c r="W152" s="168"/>
      <c r="X152" s="169"/>
      <c r="Y152" s="170"/>
      <c r="Z152" s="171"/>
      <c r="AA152" s="171"/>
      <c r="AB152" s="172"/>
      <c r="AC152" s="164"/>
      <c r="AD152" s="165"/>
      <c r="AE152" s="165"/>
      <c r="AF152" s="165"/>
      <c r="AG152" s="166"/>
      <c r="AH152" s="167"/>
      <c r="AI152" s="168"/>
      <c r="AJ152" s="168"/>
      <c r="AK152" s="168"/>
      <c r="AL152" s="168"/>
      <c r="AM152" s="168"/>
      <c r="AN152" s="168"/>
      <c r="AO152" s="168"/>
      <c r="AP152" s="168"/>
      <c r="AQ152" s="168"/>
      <c r="AR152" s="168"/>
      <c r="AS152" s="168"/>
      <c r="AT152" s="169"/>
      <c r="AU152" s="170"/>
      <c r="AV152" s="171"/>
      <c r="AW152" s="171"/>
      <c r="AX152" s="173"/>
      <c r="AY152">
        <f t="shared" si="0"/>
        <v>2</v>
      </c>
    </row>
    <row r="153" spans="1:51" ht="24.75" customHeight="1" x14ac:dyDescent="0.15">
      <c r="A153" s="207"/>
      <c r="B153" s="208"/>
      <c r="C153" s="208"/>
      <c r="D153" s="208"/>
      <c r="E153" s="208"/>
      <c r="F153" s="209"/>
      <c r="G153" s="164"/>
      <c r="H153" s="165"/>
      <c r="I153" s="165"/>
      <c r="J153" s="165"/>
      <c r="K153" s="166"/>
      <c r="L153" s="167"/>
      <c r="M153" s="168"/>
      <c r="N153" s="168"/>
      <c r="O153" s="168"/>
      <c r="P153" s="168"/>
      <c r="Q153" s="168"/>
      <c r="R153" s="168"/>
      <c r="S153" s="168"/>
      <c r="T153" s="168"/>
      <c r="U153" s="168"/>
      <c r="V153" s="168"/>
      <c r="W153" s="168"/>
      <c r="X153" s="169"/>
      <c r="Y153" s="170"/>
      <c r="Z153" s="171"/>
      <c r="AA153" s="171"/>
      <c r="AB153" s="172"/>
      <c r="AC153" s="164"/>
      <c r="AD153" s="165"/>
      <c r="AE153" s="165"/>
      <c r="AF153" s="165"/>
      <c r="AG153" s="166"/>
      <c r="AH153" s="167"/>
      <c r="AI153" s="168"/>
      <c r="AJ153" s="168"/>
      <c r="AK153" s="168"/>
      <c r="AL153" s="168"/>
      <c r="AM153" s="168"/>
      <c r="AN153" s="168"/>
      <c r="AO153" s="168"/>
      <c r="AP153" s="168"/>
      <c r="AQ153" s="168"/>
      <c r="AR153" s="168"/>
      <c r="AS153" s="168"/>
      <c r="AT153" s="169"/>
      <c r="AU153" s="170"/>
      <c r="AV153" s="171"/>
      <c r="AW153" s="171"/>
      <c r="AX153" s="173"/>
      <c r="AY153">
        <f t="shared" si="0"/>
        <v>2</v>
      </c>
    </row>
    <row r="154" spans="1:51" ht="24.75" customHeight="1" x14ac:dyDescent="0.15">
      <c r="A154" s="207"/>
      <c r="B154" s="208"/>
      <c r="C154" s="208"/>
      <c r="D154" s="208"/>
      <c r="E154" s="208"/>
      <c r="F154" s="209"/>
      <c r="G154" s="164"/>
      <c r="H154" s="165"/>
      <c r="I154" s="165"/>
      <c r="J154" s="165"/>
      <c r="K154" s="166"/>
      <c r="L154" s="167"/>
      <c r="M154" s="168"/>
      <c r="N154" s="168"/>
      <c r="O154" s="168"/>
      <c r="P154" s="168"/>
      <c r="Q154" s="168"/>
      <c r="R154" s="168"/>
      <c r="S154" s="168"/>
      <c r="T154" s="168"/>
      <c r="U154" s="168"/>
      <c r="V154" s="168"/>
      <c r="W154" s="168"/>
      <c r="X154" s="169"/>
      <c r="Y154" s="170"/>
      <c r="Z154" s="171"/>
      <c r="AA154" s="171"/>
      <c r="AB154" s="172"/>
      <c r="AC154" s="164"/>
      <c r="AD154" s="165"/>
      <c r="AE154" s="165"/>
      <c r="AF154" s="165"/>
      <c r="AG154" s="166"/>
      <c r="AH154" s="167"/>
      <c r="AI154" s="168"/>
      <c r="AJ154" s="168"/>
      <c r="AK154" s="168"/>
      <c r="AL154" s="168"/>
      <c r="AM154" s="168"/>
      <c r="AN154" s="168"/>
      <c r="AO154" s="168"/>
      <c r="AP154" s="168"/>
      <c r="AQ154" s="168"/>
      <c r="AR154" s="168"/>
      <c r="AS154" s="168"/>
      <c r="AT154" s="169"/>
      <c r="AU154" s="170"/>
      <c r="AV154" s="171"/>
      <c r="AW154" s="171"/>
      <c r="AX154" s="173"/>
      <c r="AY154">
        <f t="shared" si="0"/>
        <v>2</v>
      </c>
    </row>
    <row r="155" spans="1:51" ht="24.75" customHeight="1" x14ac:dyDescent="0.15">
      <c r="A155" s="207"/>
      <c r="B155" s="208"/>
      <c r="C155" s="208"/>
      <c r="D155" s="208"/>
      <c r="E155" s="208"/>
      <c r="F155" s="209"/>
      <c r="G155" s="164"/>
      <c r="H155" s="165"/>
      <c r="I155" s="165"/>
      <c r="J155" s="165"/>
      <c r="K155" s="166"/>
      <c r="L155" s="167"/>
      <c r="M155" s="168"/>
      <c r="N155" s="168"/>
      <c r="O155" s="168"/>
      <c r="P155" s="168"/>
      <c r="Q155" s="168"/>
      <c r="R155" s="168"/>
      <c r="S155" s="168"/>
      <c r="T155" s="168"/>
      <c r="U155" s="168"/>
      <c r="V155" s="168"/>
      <c r="W155" s="168"/>
      <c r="X155" s="169"/>
      <c r="Y155" s="170"/>
      <c r="Z155" s="171"/>
      <c r="AA155" s="171"/>
      <c r="AB155" s="172"/>
      <c r="AC155" s="164"/>
      <c r="AD155" s="165"/>
      <c r="AE155" s="165"/>
      <c r="AF155" s="165"/>
      <c r="AG155" s="166"/>
      <c r="AH155" s="167"/>
      <c r="AI155" s="168"/>
      <c r="AJ155" s="168"/>
      <c r="AK155" s="168"/>
      <c r="AL155" s="168"/>
      <c r="AM155" s="168"/>
      <c r="AN155" s="168"/>
      <c r="AO155" s="168"/>
      <c r="AP155" s="168"/>
      <c r="AQ155" s="168"/>
      <c r="AR155" s="168"/>
      <c r="AS155" s="168"/>
      <c r="AT155" s="169"/>
      <c r="AU155" s="170"/>
      <c r="AV155" s="171"/>
      <c r="AW155" s="171"/>
      <c r="AX155" s="173"/>
      <c r="AY155">
        <f t="shared" si="0"/>
        <v>2</v>
      </c>
    </row>
    <row r="156" spans="1:51" ht="24.75" customHeight="1" x14ac:dyDescent="0.15">
      <c r="A156" s="207"/>
      <c r="B156" s="208"/>
      <c r="C156" s="208"/>
      <c r="D156" s="208"/>
      <c r="E156" s="208"/>
      <c r="F156" s="209"/>
      <c r="G156" s="164"/>
      <c r="H156" s="165"/>
      <c r="I156" s="165"/>
      <c r="J156" s="165"/>
      <c r="K156" s="166"/>
      <c r="L156" s="167"/>
      <c r="M156" s="168"/>
      <c r="N156" s="168"/>
      <c r="O156" s="168"/>
      <c r="P156" s="168"/>
      <c r="Q156" s="168"/>
      <c r="R156" s="168"/>
      <c r="S156" s="168"/>
      <c r="T156" s="168"/>
      <c r="U156" s="168"/>
      <c r="V156" s="168"/>
      <c r="W156" s="168"/>
      <c r="X156" s="169"/>
      <c r="Y156" s="170"/>
      <c r="Z156" s="171"/>
      <c r="AA156" s="171"/>
      <c r="AB156" s="172"/>
      <c r="AC156" s="164"/>
      <c r="AD156" s="165"/>
      <c r="AE156" s="165"/>
      <c r="AF156" s="165"/>
      <c r="AG156" s="166"/>
      <c r="AH156" s="167"/>
      <c r="AI156" s="168"/>
      <c r="AJ156" s="168"/>
      <c r="AK156" s="168"/>
      <c r="AL156" s="168"/>
      <c r="AM156" s="168"/>
      <c r="AN156" s="168"/>
      <c r="AO156" s="168"/>
      <c r="AP156" s="168"/>
      <c r="AQ156" s="168"/>
      <c r="AR156" s="168"/>
      <c r="AS156" s="168"/>
      <c r="AT156" s="169"/>
      <c r="AU156" s="170"/>
      <c r="AV156" s="171"/>
      <c r="AW156" s="171"/>
      <c r="AX156" s="173"/>
      <c r="AY156">
        <f t="shared" si="0"/>
        <v>2</v>
      </c>
    </row>
    <row r="157" spans="1:51" ht="24.75" customHeight="1" x14ac:dyDescent="0.15">
      <c r="A157" s="207"/>
      <c r="B157" s="208"/>
      <c r="C157" s="208"/>
      <c r="D157" s="208"/>
      <c r="E157" s="208"/>
      <c r="F157" s="209"/>
      <c r="G157" s="164"/>
      <c r="H157" s="165"/>
      <c r="I157" s="165"/>
      <c r="J157" s="165"/>
      <c r="K157" s="166"/>
      <c r="L157" s="167"/>
      <c r="M157" s="168"/>
      <c r="N157" s="168"/>
      <c r="O157" s="168"/>
      <c r="P157" s="168"/>
      <c r="Q157" s="168"/>
      <c r="R157" s="168"/>
      <c r="S157" s="168"/>
      <c r="T157" s="168"/>
      <c r="U157" s="168"/>
      <c r="V157" s="168"/>
      <c r="W157" s="168"/>
      <c r="X157" s="169"/>
      <c r="Y157" s="170"/>
      <c r="Z157" s="171"/>
      <c r="AA157" s="171"/>
      <c r="AB157" s="172"/>
      <c r="AC157" s="164"/>
      <c r="AD157" s="165"/>
      <c r="AE157" s="165"/>
      <c r="AF157" s="165"/>
      <c r="AG157" s="166"/>
      <c r="AH157" s="167"/>
      <c r="AI157" s="168"/>
      <c r="AJ157" s="168"/>
      <c r="AK157" s="168"/>
      <c r="AL157" s="168"/>
      <c r="AM157" s="168"/>
      <c r="AN157" s="168"/>
      <c r="AO157" s="168"/>
      <c r="AP157" s="168"/>
      <c r="AQ157" s="168"/>
      <c r="AR157" s="168"/>
      <c r="AS157" s="168"/>
      <c r="AT157" s="169"/>
      <c r="AU157" s="170"/>
      <c r="AV157" s="171"/>
      <c r="AW157" s="171"/>
      <c r="AX157" s="173"/>
      <c r="AY157">
        <f t="shared" si="0"/>
        <v>2</v>
      </c>
    </row>
    <row r="158" spans="1:51" ht="24.75" customHeight="1" thickBot="1" x14ac:dyDescent="0.2">
      <c r="A158" s="207"/>
      <c r="B158" s="208"/>
      <c r="C158" s="208"/>
      <c r="D158" s="208"/>
      <c r="E158" s="208"/>
      <c r="F158" s="209"/>
      <c r="G158" s="155" t="s">
        <v>18</v>
      </c>
      <c r="H158" s="156"/>
      <c r="I158" s="156"/>
      <c r="J158" s="156"/>
      <c r="K158" s="156"/>
      <c r="L158" s="157"/>
      <c r="M158" s="158"/>
      <c r="N158" s="158"/>
      <c r="O158" s="158"/>
      <c r="P158" s="158"/>
      <c r="Q158" s="158"/>
      <c r="R158" s="158"/>
      <c r="S158" s="158"/>
      <c r="T158" s="158"/>
      <c r="U158" s="158"/>
      <c r="V158" s="158"/>
      <c r="W158" s="158"/>
      <c r="X158" s="159"/>
      <c r="Y158" s="160">
        <f>SUM(Y149:AB157)</f>
        <v>3764</v>
      </c>
      <c r="Z158" s="161"/>
      <c r="AA158" s="161"/>
      <c r="AB158" s="162"/>
      <c r="AC158" s="155" t="s">
        <v>18</v>
      </c>
      <c r="AD158" s="156"/>
      <c r="AE158" s="156"/>
      <c r="AF158" s="156"/>
      <c r="AG158" s="156"/>
      <c r="AH158" s="157"/>
      <c r="AI158" s="158"/>
      <c r="AJ158" s="158"/>
      <c r="AK158" s="158"/>
      <c r="AL158" s="158"/>
      <c r="AM158" s="158"/>
      <c r="AN158" s="158"/>
      <c r="AO158" s="158"/>
      <c r="AP158" s="158"/>
      <c r="AQ158" s="158"/>
      <c r="AR158" s="158"/>
      <c r="AS158" s="158"/>
      <c r="AT158" s="159"/>
      <c r="AU158" s="160">
        <f>SUM(AU149:AX157)</f>
        <v>2126</v>
      </c>
      <c r="AV158" s="161"/>
      <c r="AW158" s="161"/>
      <c r="AX158" s="163"/>
      <c r="AY158">
        <f t="shared" si="0"/>
        <v>2</v>
      </c>
    </row>
    <row r="159" spans="1:51" ht="24.75" customHeight="1" x14ac:dyDescent="0.15">
      <c r="A159" s="207"/>
      <c r="B159" s="208"/>
      <c r="C159" s="208"/>
      <c r="D159" s="208"/>
      <c r="E159" s="208"/>
      <c r="F159" s="209"/>
      <c r="G159" s="185" t="s">
        <v>682</v>
      </c>
      <c r="H159" s="186"/>
      <c r="I159" s="186"/>
      <c r="J159" s="186"/>
      <c r="K159" s="186"/>
      <c r="L159" s="186"/>
      <c r="M159" s="186"/>
      <c r="N159" s="186"/>
      <c r="O159" s="186"/>
      <c r="P159" s="186"/>
      <c r="Q159" s="186"/>
      <c r="R159" s="186"/>
      <c r="S159" s="186"/>
      <c r="T159" s="186"/>
      <c r="U159" s="186"/>
      <c r="V159" s="186"/>
      <c r="W159" s="186"/>
      <c r="X159" s="186"/>
      <c r="Y159" s="186"/>
      <c r="Z159" s="186"/>
      <c r="AA159" s="186"/>
      <c r="AB159" s="187"/>
      <c r="AC159" s="185" t="s">
        <v>683</v>
      </c>
      <c r="AD159" s="186"/>
      <c r="AE159" s="186"/>
      <c r="AF159" s="186"/>
      <c r="AG159" s="186"/>
      <c r="AH159" s="186"/>
      <c r="AI159" s="186"/>
      <c r="AJ159" s="186"/>
      <c r="AK159" s="186"/>
      <c r="AL159" s="186"/>
      <c r="AM159" s="186"/>
      <c r="AN159" s="186"/>
      <c r="AO159" s="186"/>
      <c r="AP159" s="186"/>
      <c r="AQ159" s="186"/>
      <c r="AR159" s="186"/>
      <c r="AS159" s="186"/>
      <c r="AT159" s="186"/>
      <c r="AU159" s="186"/>
      <c r="AV159" s="186"/>
      <c r="AW159" s="186"/>
      <c r="AX159" s="188"/>
      <c r="AY159">
        <f>COUNTA($G$161,$AC$161)</f>
        <v>2</v>
      </c>
    </row>
    <row r="160" spans="1:51" ht="24.75" customHeight="1" x14ac:dyDescent="0.15">
      <c r="A160" s="207"/>
      <c r="B160" s="208"/>
      <c r="C160" s="208"/>
      <c r="D160" s="208"/>
      <c r="E160" s="208"/>
      <c r="F160" s="209"/>
      <c r="G160" s="189" t="s">
        <v>15</v>
      </c>
      <c r="H160" s="190"/>
      <c r="I160" s="190"/>
      <c r="J160" s="190"/>
      <c r="K160" s="190"/>
      <c r="L160" s="191" t="s">
        <v>16</v>
      </c>
      <c r="M160" s="190"/>
      <c r="N160" s="190"/>
      <c r="O160" s="190"/>
      <c r="P160" s="190"/>
      <c r="Q160" s="190"/>
      <c r="R160" s="190"/>
      <c r="S160" s="190"/>
      <c r="T160" s="190"/>
      <c r="U160" s="190"/>
      <c r="V160" s="190"/>
      <c r="W160" s="190"/>
      <c r="X160" s="192"/>
      <c r="Y160" s="193" t="s">
        <v>17</v>
      </c>
      <c r="Z160" s="194"/>
      <c r="AA160" s="194"/>
      <c r="AB160" s="195"/>
      <c r="AC160" s="189" t="s">
        <v>15</v>
      </c>
      <c r="AD160" s="190"/>
      <c r="AE160" s="190"/>
      <c r="AF160" s="190"/>
      <c r="AG160" s="190"/>
      <c r="AH160" s="191" t="s">
        <v>16</v>
      </c>
      <c r="AI160" s="190"/>
      <c r="AJ160" s="190"/>
      <c r="AK160" s="190"/>
      <c r="AL160" s="190"/>
      <c r="AM160" s="190"/>
      <c r="AN160" s="190"/>
      <c r="AO160" s="190"/>
      <c r="AP160" s="190"/>
      <c r="AQ160" s="190"/>
      <c r="AR160" s="190"/>
      <c r="AS160" s="190"/>
      <c r="AT160" s="192"/>
      <c r="AU160" s="193" t="s">
        <v>17</v>
      </c>
      <c r="AV160" s="194"/>
      <c r="AW160" s="194"/>
      <c r="AX160" s="196"/>
      <c r="AY160">
        <f t="shared" ref="AY160:AY166" si="1">$AY$159</f>
        <v>2</v>
      </c>
    </row>
    <row r="161" spans="1:52" ht="24.75" customHeight="1" x14ac:dyDescent="0.15">
      <c r="A161" s="207"/>
      <c r="B161" s="208"/>
      <c r="C161" s="208"/>
      <c r="D161" s="208"/>
      <c r="E161" s="208"/>
      <c r="F161" s="209"/>
      <c r="G161" s="176" t="s">
        <v>633</v>
      </c>
      <c r="H161" s="177"/>
      <c r="I161" s="177"/>
      <c r="J161" s="177"/>
      <c r="K161" s="178"/>
      <c r="L161" s="179" t="s">
        <v>636</v>
      </c>
      <c r="M161" s="180"/>
      <c r="N161" s="180"/>
      <c r="O161" s="180"/>
      <c r="P161" s="180"/>
      <c r="Q161" s="180"/>
      <c r="R161" s="180"/>
      <c r="S161" s="180"/>
      <c r="T161" s="180"/>
      <c r="U161" s="180"/>
      <c r="V161" s="180"/>
      <c r="W161" s="180"/>
      <c r="X161" s="181"/>
      <c r="Y161" s="182">
        <v>461</v>
      </c>
      <c r="Z161" s="183"/>
      <c r="AA161" s="183"/>
      <c r="AB161" s="197"/>
      <c r="AC161" s="176" t="s">
        <v>633</v>
      </c>
      <c r="AD161" s="177"/>
      <c r="AE161" s="177"/>
      <c r="AF161" s="177"/>
      <c r="AG161" s="178"/>
      <c r="AH161" s="179" t="s">
        <v>636</v>
      </c>
      <c r="AI161" s="180"/>
      <c r="AJ161" s="180"/>
      <c r="AK161" s="180"/>
      <c r="AL161" s="180"/>
      <c r="AM161" s="180"/>
      <c r="AN161" s="180"/>
      <c r="AO161" s="180"/>
      <c r="AP161" s="180"/>
      <c r="AQ161" s="180"/>
      <c r="AR161" s="180"/>
      <c r="AS161" s="180"/>
      <c r="AT161" s="181"/>
      <c r="AU161" s="182">
        <v>216</v>
      </c>
      <c r="AV161" s="183"/>
      <c r="AW161" s="183"/>
      <c r="AX161" s="184"/>
      <c r="AY161">
        <f t="shared" si="1"/>
        <v>2</v>
      </c>
    </row>
    <row r="162" spans="1:52" ht="24.75" customHeight="1" x14ac:dyDescent="0.15">
      <c r="A162" s="207"/>
      <c r="B162" s="208"/>
      <c r="C162" s="208"/>
      <c r="D162" s="208"/>
      <c r="E162" s="208"/>
      <c r="F162" s="209"/>
      <c r="G162" s="164" t="s">
        <v>626</v>
      </c>
      <c r="H162" s="165"/>
      <c r="I162" s="165"/>
      <c r="J162" s="165"/>
      <c r="K162" s="166"/>
      <c r="L162" s="167" t="s">
        <v>637</v>
      </c>
      <c r="M162" s="168"/>
      <c r="N162" s="168"/>
      <c r="O162" s="168"/>
      <c r="P162" s="168"/>
      <c r="Q162" s="168"/>
      <c r="R162" s="168"/>
      <c r="S162" s="168"/>
      <c r="T162" s="168"/>
      <c r="U162" s="168"/>
      <c r="V162" s="168"/>
      <c r="W162" s="168"/>
      <c r="X162" s="169"/>
      <c r="Y162" s="170">
        <v>217</v>
      </c>
      <c r="Z162" s="171"/>
      <c r="AA162" s="171"/>
      <c r="AB162" s="172"/>
      <c r="AC162" s="164" t="s">
        <v>626</v>
      </c>
      <c r="AD162" s="165"/>
      <c r="AE162" s="165"/>
      <c r="AF162" s="165"/>
      <c r="AG162" s="166"/>
      <c r="AH162" s="167" t="s">
        <v>661</v>
      </c>
      <c r="AI162" s="168"/>
      <c r="AJ162" s="168"/>
      <c r="AK162" s="168"/>
      <c r="AL162" s="168"/>
      <c r="AM162" s="168"/>
      <c r="AN162" s="168"/>
      <c r="AO162" s="168"/>
      <c r="AP162" s="168"/>
      <c r="AQ162" s="168"/>
      <c r="AR162" s="168"/>
      <c r="AS162" s="168"/>
      <c r="AT162" s="169"/>
      <c r="AU162" s="170">
        <v>100</v>
      </c>
      <c r="AV162" s="171"/>
      <c r="AW162" s="171"/>
      <c r="AX162" s="173"/>
      <c r="AY162">
        <f t="shared" si="1"/>
        <v>2</v>
      </c>
    </row>
    <row r="163" spans="1:52" ht="24.75" customHeight="1" x14ac:dyDescent="0.15">
      <c r="A163" s="207"/>
      <c r="B163" s="208"/>
      <c r="C163" s="208"/>
      <c r="D163" s="208"/>
      <c r="E163" s="208"/>
      <c r="F163" s="209"/>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f t="shared" si="1"/>
        <v>2</v>
      </c>
    </row>
    <row r="164" spans="1:52" ht="24.75" customHeight="1" x14ac:dyDescent="0.15">
      <c r="A164" s="207"/>
      <c r="B164" s="208"/>
      <c r="C164" s="208"/>
      <c r="D164" s="208"/>
      <c r="E164" s="208"/>
      <c r="F164" s="209"/>
      <c r="G164" s="164"/>
      <c r="H164" s="165"/>
      <c r="I164" s="165"/>
      <c r="J164" s="165"/>
      <c r="K164" s="166"/>
      <c r="L164" s="167"/>
      <c r="M164" s="168"/>
      <c r="N164" s="168"/>
      <c r="O164" s="168"/>
      <c r="P164" s="168"/>
      <c r="Q164" s="168"/>
      <c r="R164" s="168"/>
      <c r="S164" s="168"/>
      <c r="T164" s="168"/>
      <c r="U164" s="168"/>
      <c r="V164" s="168"/>
      <c r="W164" s="168"/>
      <c r="X164" s="169"/>
      <c r="Y164" s="170"/>
      <c r="Z164" s="171"/>
      <c r="AA164" s="171"/>
      <c r="AB164" s="172"/>
      <c r="AC164" s="164"/>
      <c r="AD164" s="165"/>
      <c r="AE164" s="165"/>
      <c r="AF164" s="165"/>
      <c r="AG164" s="166"/>
      <c r="AH164" s="167"/>
      <c r="AI164" s="168"/>
      <c r="AJ164" s="168"/>
      <c r="AK164" s="168"/>
      <c r="AL164" s="168"/>
      <c r="AM164" s="168"/>
      <c r="AN164" s="168"/>
      <c r="AO164" s="168"/>
      <c r="AP164" s="168"/>
      <c r="AQ164" s="168"/>
      <c r="AR164" s="168"/>
      <c r="AS164" s="168"/>
      <c r="AT164" s="169"/>
      <c r="AU164" s="170"/>
      <c r="AV164" s="171"/>
      <c r="AW164" s="171"/>
      <c r="AX164" s="173"/>
      <c r="AY164">
        <f t="shared" si="1"/>
        <v>2</v>
      </c>
    </row>
    <row r="165" spans="1:52" ht="24.75" customHeight="1" x14ac:dyDescent="0.15">
      <c r="A165" s="207"/>
      <c r="B165" s="208"/>
      <c r="C165" s="208"/>
      <c r="D165" s="208"/>
      <c r="E165" s="208"/>
      <c r="F165" s="209"/>
      <c r="G165" s="164"/>
      <c r="H165" s="165"/>
      <c r="I165" s="165"/>
      <c r="J165" s="165"/>
      <c r="K165" s="166"/>
      <c r="L165" s="167"/>
      <c r="M165" s="168"/>
      <c r="N165" s="168"/>
      <c r="O165" s="168"/>
      <c r="P165" s="168"/>
      <c r="Q165" s="168"/>
      <c r="R165" s="168"/>
      <c r="S165" s="168"/>
      <c r="T165" s="168"/>
      <c r="U165" s="168"/>
      <c r="V165" s="168"/>
      <c r="W165" s="168"/>
      <c r="X165" s="169"/>
      <c r="Y165" s="170"/>
      <c r="Z165" s="171"/>
      <c r="AA165" s="171"/>
      <c r="AB165" s="172"/>
      <c r="AC165" s="164"/>
      <c r="AD165" s="165"/>
      <c r="AE165" s="165"/>
      <c r="AF165" s="165"/>
      <c r="AG165" s="166"/>
      <c r="AH165" s="167"/>
      <c r="AI165" s="168"/>
      <c r="AJ165" s="168"/>
      <c r="AK165" s="168"/>
      <c r="AL165" s="168"/>
      <c r="AM165" s="168"/>
      <c r="AN165" s="168"/>
      <c r="AO165" s="168"/>
      <c r="AP165" s="168"/>
      <c r="AQ165" s="168"/>
      <c r="AR165" s="168"/>
      <c r="AS165" s="168"/>
      <c r="AT165" s="169"/>
      <c r="AU165" s="170"/>
      <c r="AV165" s="171"/>
      <c r="AW165" s="171"/>
      <c r="AX165" s="173"/>
      <c r="AY165">
        <f t="shared" si="1"/>
        <v>2</v>
      </c>
    </row>
    <row r="166" spans="1:52" ht="24.75" customHeight="1" x14ac:dyDescent="0.15">
      <c r="A166" s="207"/>
      <c r="B166" s="208"/>
      <c r="C166" s="208"/>
      <c r="D166" s="208"/>
      <c r="E166" s="208"/>
      <c r="F166" s="209"/>
      <c r="G166" s="164"/>
      <c r="H166" s="165"/>
      <c r="I166" s="165"/>
      <c r="J166" s="165"/>
      <c r="K166" s="166"/>
      <c r="L166" s="167"/>
      <c r="M166" s="168"/>
      <c r="N166" s="168"/>
      <c r="O166" s="168"/>
      <c r="P166" s="168"/>
      <c r="Q166" s="168"/>
      <c r="R166" s="168"/>
      <c r="S166" s="168"/>
      <c r="T166" s="168"/>
      <c r="U166" s="168"/>
      <c r="V166" s="168"/>
      <c r="W166" s="168"/>
      <c r="X166" s="169"/>
      <c r="Y166" s="170"/>
      <c r="Z166" s="171"/>
      <c r="AA166" s="171"/>
      <c r="AB166" s="172"/>
      <c r="AC166" s="164"/>
      <c r="AD166" s="165"/>
      <c r="AE166" s="165"/>
      <c r="AF166" s="165"/>
      <c r="AG166" s="166"/>
      <c r="AH166" s="167"/>
      <c r="AI166" s="168"/>
      <c r="AJ166" s="168"/>
      <c r="AK166" s="168"/>
      <c r="AL166" s="168"/>
      <c r="AM166" s="168"/>
      <c r="AN166" s="168"/>
      <c r="AO166" s="168"/>
      <c r="AP166" s="168"/>
      <c r="AQ166" s="168"/>
      <c r="AR166" s="168"/>
      <c r="AS166" s="168"/>
      <c r="AT166" s="169"/>
      <c r="AU166" s="170"/>
      <c r="AV166" s="171"/>
      <c r="AW166" s="171"/>
      <c r="AX166" s="173"/>
      <c r="AY166">
        <f t="shared" si="1"/>
        <v>2</v>
      </c>
    </row>
    <row r="167" spans="1:52" ht="24.75" customHeight="1" x14ac:dyDescent="0.15">
      <c r="A167" s="207"/>
      <c r="B167" s="208"/>
      <c r="C167" s="208"/>
      <c r="D167" s="208"/>
      <c r="E167" s="208"/>
      <c r="F167" s="209"/>
      <c r="G167" s="164"/>
      <c r="H167" s="165"/>
      <c r="I167" s="165"/>
      <c r="J167" s="165"/>
      <c r="K167" s="166"/>
      <c r="L167" s="167"/>
      <c r="M167" s="168"/>
      <c r="N167" s="168"/>
      <c r="O167" s="168"/>
      <c r="P167" s="168"/>
      <c r="Q167" s="168"/>
      <c r="R167" s="168"/>
      <c r="S167" s="168"/>
      <c r="T167" s="168"/>
      <c r="U167" s="168"/>
      <c r="V167" s="168"/>
      <c r="W167" s="168"/>
      <c r="X167" s="169"/>
      <c r="Y167" s="170"/>
      <c r="Z167" s="171"/>
      <c r="AA167" s="171"/>
      <c r="AB167" s="172"/>
      <c r="AC167" s="164"/>
      <c r="AD167" s="165"/>
      <c r="AE167" s="165"/>
      <c r="AF167" s="165"/>
      <c r="AG167" s="166"/>
      <c r="AH167" s="167"/>
      <c r="AI167" s="168"/>
      <c r="AJ167" s="168"/>
      <c r="AK167" s="168"/>
      <c r="AL167" s="168"/>
      <c r="AM167" s="168"/>
      <c r="AN167" s="168"/>
      <c r="AO167" s="168"/>
      <c r="AP167" s="168"/>
      <c r="AQ167" s="168"/>
      <c r="AR167" s="168"/>
      <c r="AS167" s="168"/>
      <c r="AT167" s="169"/>
      <c r="AU167" s="170"/>
      <c r="AV167" s="171"/>
      <c r="AW167" s="171"/>
      <c r="AX167" s="173"/>
      <c r="AY167">
        <f>$AY$159</f>
        <v>2</v>
      </c>
    </row>
    <row r="168" spans="1:52" ht="24.75" customHeight="1" x14ac:dyDescent="0.15">
      <c r="A168" s="207"/>
      <c r="B168" s="208"/>
      <c r="C168" s="208"/>
      <c r="D168" s="208"/>
      <c r="E168" s="208"/>
      <c r="F168" s="209"/>
      <c r="G168" s="164"/>
      <c r="H168" s="165"/>
      <c r="I168" s="165"/>
      <c r="J168" s="165"/>
      <c r="K168" s="166"/>
      <c r="L168" s="167"/>
      <c r="M168" s="168"/>
      <c r="N168" s="168"/>
      <c r="O168" s="168"/>
      <c r="P168" s="168"/>
      <c r="Q168" s="168"/>
      <c r="R168" s="168"/>
      <c r="S168" s="168"/>
      <c r="T168" s="168"/>
      <c r="U168" s="168"/>
      <c r="V168" s="168"/>
      <c r="W168" s="168"/>
      <c r="X168" s="169"/>
      <c r="Y168" s="170"/>
      <c r="Z168" s="171"/>
      <c r="AA168" s="171"/>
      <c r="AB168" s="172"/>
      <c r="AC168" s="164"/>
      <c r="AD168" s="165"/>
      <c r="AE168" s="165"/>
      <c r="AF168" s="165"/>
      <c r="AG168" s="166"/>
      <c r="AH168" s="167"/>
      <c r="AI168" s="168"/>
      <c r="AJ168" s="168"/>
      <c r="AK168" s="168"/>
      <c r="AL168" s="168"/>
      <c r="AM168" s="168"/>
      <c r="AN168" s="168"/>
      <c r="AO168" s="168"/>
      <c r="AP168" s="168"/>
      <c r="AQ168" s="168"/>
      <c r="AR168" s="168"/>
      <c r="AS168" s="168"/>
      <c r="AT168" s="169"/>
      <c r="AU168" s="170"/>
      <c r="AV168" s="171"/>
      <c r="AW168" s="171"/>
      <c r="AX168" s="173"/>
      <c r="AY168">
        <f>$AY$159</f>
        <v>2</v>
      </c>
    </row>
    <row r="169" spans="1:52" ht="24.75" customHeight="1" x14ac:dyDescent="0.15">
      <c r="A169" s="207"/>
      <c r="B169" s="208"/>
      <c r="C169" s="208"/>
      <c r="D169" s="208"/>
      <c r="E169" s="208"/>
      <c r="F169" s="209"/>
      <c r="G169" s="164"/>
      <c r="H169" s="165"/>
      <c r="I169" s="165"/>
      <c r="J169" s="165"/>
      <c r="K169" s="166"/>
      <c r="L169" s="167"/>
      <c r="M169" s="168"/>
      <c r="N169" s="168"/>
      <c r="O169" s="168"/>
      <c r="P169" s="168"/>
      <c r="Q169" s="168"/>
      <c r="R169" s="168"/>
      <c r="S169" s="168"/>
      <c r="T169" s="168"/>
      <c r="U169" s="168"/>
      <c r="V169" s="168"/>
      <c r="W169" s="168"/>
      <c r="X169" s="169"/>
      <c r="Y169" s="170"/>
      <c r="Z169" s="171"/>
      <c r="AA169" s="171"/>
      <c r="AB169" s="172"/>
      <c r="AC169" s="164"/>
      <c r="AD169" s="165"/>
      <c r="AE169" s="165"/>
      <c r="AF169" s="165"/>
      <c r="AG169" s="166"/>
      <c r="AH169" s="167"/>
      <c r="AI169" s="168"/>
      <c r="AJ169" s="168"/>
      <c r="AK169" s="168"/>
      <c r="AL169" s="168"/>
      <c r="AM169" s="168"/>
      <c r="AN169" s="168"/>
      <c r="AO169" s="168"/>
      <c r="AP169" s="168"/>
      <c r="AQ169" s="168"/>
      <c r="AR169" s="168"/>
      <c r="AS169" s="168"/>
      <c r="AT169" s="169"/>
      <c r="AU169" s="170"/>
      <c r="AV169" s="171"/>
      <c r="AW169" s="171"/>
      <c r="AX169" s="173"/>
      <c r="AY169">
        <f>$AY$159</f>
        <v>2</v>
      </c>
    </row>
    <row r="170" spans="1:52" ht="24.75" customHeight="1" thickBot="1" x14ac:dyDescent="0.2">
      <c r="A170" s="207"/>
      <c r="B170" s="208"/>
      <c r="C170" s="208"/>
      <c r="D170" s="208"/>
      <c r="E170" s="208"/>
      <c r="F170" s="209"/>
      <c r="G170" s="155" t="s">
        <v>18</v>
      </c>
      <c r="H170" s="156"/>
      <c r="I170" s="156"/>
      <c r="J170" s="156"/>
      <c r="K170" s="156"/>
      <c r="L170" s="157"/>
      <c r="M170" s="158"/>
      <c r="N170" s="158"/>
      <c r="O170" s="158"/>
      <c r="P170" s="158"/>
      <c r="Q170" s="158"/>
      <c r="R170" s="158"/>
      <c r="S170" s="158"/>
      <c r="T170" s="158"/>
      <c r="U170" s="158"/>
      <c r="V170" s="158"/>
      <c r="W170" s="158"/>
      <c r="X170" s="159"/>
      <c r="Y170" s="160">
        <f>SUM(Y161:AB169)</f>
        <v>678</v>
      </c>
      <c r="Z170" s="161"/>
      <c r="AA170" s="161"/>
      <c r="AB170" s="162"/>
      <c r="AC170" s="155" t="s">
        <v>18</v>
      </c>
      <c r="AD170" s="156"/>
      <c r="AE170" s="156"/>
      <c r="AF170" s="156"/>
      <c r="AG170" s="156"/>
      <c r="AH170" s="157"/>
      <c r="AI170" s="158"/>
      <c r="AJ170" s="158"/>
      <c r="AK170" s="158"/>
      <c r="AL170" s="158"/>
      <c r="AM170" s="158"/>
      <c r="AN170" s="158"/>
      <c r="AO170" s="158"/>
      <c r="AP170" s="158"/>
      <c r="AQ170" s="158"/>
      <c r="AR170" s="158"/>
      <c r="AS170" s="158"/>
      <c r="AT170" s="159"/>
      <c r="AU170" s="160">
        <f>SUM(AU161:AX169)</f>
        <v>316</v>
      </c>
      <c r="AV170" s="161"/>
      <c r="AW170" s="161"/>
      <c r="AX170" s="163"/>
      <c r="AY170">
        <f>$AY$159</f>
        <v>2</v>
      </c>
    </row>
    <row r="171" spans="1:52" ht="24.75" customHeight="1" x14ac:dyDescent="0.15">
      <c r="A171" s="207"/>
      <c r="B171" s="208"/>
      <c r="C171" s="208"/>
      <c r="D171" s="208"/>
      <c r="E171" s="208"/>
      <c r="F171" s="209"/>
      <c r="G171" s="185" t="s">
        <v>684</v>
      </c>
      <c r="H171" s="186"/>
      <c r="I171" s="186"/>
      <c r="J171" s="186"/>
      <c r="K171" s="186"/>
      <c r="L171" s="186"/>
      <c r="M171" s="186"/>
      <c r="N171" s="186"/>
      <c r="O171" s="186"/>
      <c r="P171" s="186"/>
      <c r="Q171" s="186"/>
      <c r="R171" s="186"/>
      <c r="S171" s="186"/>
      <c r="T171" s="186"/>
      <c r="U171" s="186"/>
      <c r="V171" s="186"/>
      <c r="W171" s="186"/>
      <c r="X171" s="186"/>
      <c r="Y171" s="186"/>
      <c r="Z171" s="186"/>
      <c r="AA171" s="186"/>
      <c r="AB171" s="187"/>
      <c r="AC171" s="185" t="s">
        <v>685</v>
      </c>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8"/>
      <c r="AY171">
        <f>COUNTA($G$173,$AC$173)</f>
        <v>2</v>
      </c>
    </row>
    <row r="172" spans="1:52" ht="24.75" customHeight="1" x14ac:dyDescent="0.15">
      <c r="A172" s="207"/>
      <c r="B172" s="208"/>
      <c r="C172" s="208"/>
      <c r="D172" s="208"/>
      <c r="E172" s="208"/>
      <c r="F172" s="209"/>
      <c r="G172" s="189" t="s">
        <v>15</v>
      </c>
      <c r="H172" s="190"/>
      <c r="I172" s="190"/>
      <c r="J172" s="190"/>
      <c r="K172" s="190"/>
      <c r="L172" s="191" t="s">
        <v>16</v>
      </c>
      <c r="M172" s="190"/>
      <c r="N172" s="190"/>
      <c r="O172" s="190"/>
      <c r="P172" s="190"/>
      <c r="Q172" s="190"/>
      <c r="R172" s="190"/>
      <c r="S172" s="190"/>
      <c r="T172" s="190"/>
      <c r="U172" s="190"/>
      <c r="V172" s="190"/>
      <c r="W172" s="190"/>
      <c r="X172" s="192"/>
      <c r="Y172" s="193" t="s">
        <v>17</v>
      </c>
      <c r="Z172" s="194"/>
      <c r="AA172" s="194"/>
      <c r="AB172" s="195"/>
      <c r="AC172" s="189" t="s">
        <v>15</v>
      </c>
      <c r="AD172" s="190"/>
      <c r="AE172" s="190"/>
      <c r="AF172" s="190"/>
      <c r="AG172" s="190"/>
      <c r="AH172" s="191" t="s">
        <v>16</v>
      </c>
      <c r="AI172" s="190"/>
      <c r="AJ172" s="190"/>
      <c r="AK172" s="190"/>
      <c r="AL172" s="190"/>
      <c r="AM172" s="190"/>
      <c r="AN172" s="190"/>
      <c r="AO172" s="190"/>
      <c r="AP172" s="190"/>
      <c r="AQ172" s="190"/>
      <c r="AR172" s="190"/>
      <c r="AS172" s="190"/>
      <c r="AT172" s="192"/>
      <c r="AU172" s="193" t="s">
        <v>17</v>
      </c>
      <c r="AV172" s="194"/>
      <c r="AW172" s="194"/>
      <c r="AX172" s="196"/>
      <c r="AY172">
        <f t="shared" ref="AY172:AY182" si="2">$AY$171</f>
        <v>2</v>
      </c>
    </row>
    <row r="173" spans="1:52" s="15" customFormat="1" ht="24.75" customHeight="1" x14ac:dyDescent="0.15">
      <c r="A173" s="207"/>
      <c r="B173" s="208"/>
      <c r="C173" s="208"/>
      <c r="D173" s="208"/>
      <c r="E173" s="208"/>
      <c r="F173" s="209"/>
      <c r="G173" s="176" t="s">
        <v>638</v>
      </c>
      <c r="H173" s="177"/>
      <c r="I173" s="177"/>
      <c r="J173" s="177"/>
      <c r="K173" s="178"/>
      <c r="L173" s="179" t="s">
        <v>639</v>
      </c>
      <c r="M173" s="180"/>
      <c r="N173" s="180"/>
      <c r="O173" s="180"/>
      <c r="P173" s="180"/>
      <c r="Q173" s="180"/>
      <c r="R173" s="180"/>
      <c r="S173" s="180"/>
      <c r="T173" s="180"/>
      <c r="U173" s="180"/>
      <c r="V173" s="180"/>
      <c r="W173" s="180"/>
      <c r="X173" s="181"/>
      <c r="Y173" s="182">
        <v>160</v>
      </c>
      <c r="Z173" s="183"/>
      <c r="AA173" s="183"/>
      <c r="AB173" s="184"/>
      <c r="AC173" s="176" t="s">
        <v>638</v>
      </c>
      <c r="AD173" s="177"/>
      <c r="AE173" s="177"/>
      <c r="AF173" s="177"/>
      <c r="AG173" s="178"/>
      <c r="AH173" s="179" t="s">
        <v>640</v>
      </c>
      <c r="AI173" s="180"/>
      <c r="AJ173" s="180"/>
      <c r="AK173" s="180"/>
      <c r="AL173" s="180"/>
      <c r="AM173" s="180"/>
      <c r="AN173" s="180"/>
      <c r="AO173" s="180"/>
      <c r="AP173" s="180"/>
      <c r="AQ173" s="180"/>
      <c r="AR173" s="180"/>
      <c r="AS173" s="180"/>
      <c r="AT173" s="181"/>
      <c r="AU173" s="182">
        <v>46</v>
      </c>
      <c r="AV173" s="183"/>
      <c r="AW173" s="183"/>
      <c r="AX173" s="184"/>
      <c r="AY173">
        <f t="shared" si="2"/>
        <v>2</v>
      </c>
      <c r="AZ173"/>
    </row>
    <row r="174" spans="1:52" ht="24.75" customHeight="1" x14ac:dyDescent="0.15">
      <c r="A174" s="207"/>
      <c r="B174" s="208"/>
      <c r="C174" s="208"/>
      <c r="D174" s="208"/>
      <c r="E174" s="208"/>
      <c r="F174" s="209"/>
      <c r="G174" s="164" t="s">
        <v>641</v>
      </c>
      <c r="H174" s="165"/>
      <c r="I174" s="165"/>
      <c r="J174" s="165"/>
      <c r="K174" s="166"/>
      <c r="L174" s="167" t="s">
        <v>642</v>
      </c>
      <c r="M174" s="168"/>
      <c r="N174" s="168"/>
      <c r="O174" s="168"/>
      <c r="P174" s="168"/>
      <c r="Q174" s="168"/>
      <c r="R174" s="168"/>
      <c r="S174" s="168"/>
      <c r="T174" s="168"/>
      <c r="U174" s="168"/>
      <c r="V174" s="168"/>
      <c r="W174" s="168"/>
      <c r="X174" s="169"/>
      <c r="Y174" s="170">
        <v>12</v>
      </c>
      <c r="Z174" s="171"/>
      <c r="AA174" s="171"/>
      <c r="AB174" s="173"/>
      <c r="AC174" s="164" t="s">
        <v>643</v>
      </c>
      <c r="AD174" s="165"/>
      <c r="AE174" s="165"/>
      <c r="AF174" s="165"/>
      <c r="AG174" s="166"/>
      <c r="AH174" s="167" t="s">
        <v>644</v>
      </c>
      <c r="AI174" s="174"/>
      <c r="AJ174" s="174"/>
      <c r="AK174" s="174"/>
      <c r="AL174" s="174"/>
      <c r="AM174" s="174"/>
      <c r="AN174" s="174"/>
      <c r="AO174" s="174"/>
      <c r="AP174" s="174"/>
      <c r="AQ174" s="174"/>
      <c r="AR174" s="174"/>
      <c r="AS174" s="174"/>
      <c r="AT174" s="175"/>
      <c r="AU174" s="170">
        <v>42</v>
      </c>
      <c r="AV174" s="171"/>
      <c r="AW174" s="171"/>
      <c r="AX174" s="173"/>
      <c r="AY174">
        <f t="shared" si="2"/>
        <v>2</v>
      </c>
    </row>
    <row r="175" spans="1:52" ht="24.75" customHeight="1" x14ac:dyDescent="0.15">
      <c r="A175" s="207"/>
      <c r="B175" s="208"/>
      <c r="C175" s="208"/>
      <c r="D175" s="208"/>
      <c r="E175" s="208"/>
      <c r="F175" s="209"/>
      <c r="G175" s="164"/>
      <c r="H175" s="165"/>
      <c r="I175" s="165"/>
      <c r="J175" s="165"/>
      <c r="K175" s="166"/>
      <c r="L175" s="167"/>
      <c r="M175" s="168"/>
      <c r="N175" s="168"/>
      <c r="O175" s="168"/>
      <c r="P175" s="168"/>
      <c r="Q175" s="168"/>
      <c r="R175" s="168"/>
      <c r="S175" s="168"/>
      <c r="T175" s="168"/>
      <c r="U175" s="168"/>
      <c r="V175" s="168"/>
      <c r="W175" s="168"/>
      <c r="X175" s="169"/>
      <c r="Y175" s="170"/>
      <c r="Z175" s="171"/>
      <c r="AA175" s="171"/>
      <c r="AB175" s="172"/>
      <c r="AC175" s="164"/>
      <c r="AD175" s="165"/>
      <c r="AE175" s="165"/>
      <c r="AF175" s="165"/>
      <c r="AG175" s="166"/>
      <c r="AH175" s="167"/>
      <c r="AI175" s="168"/>
      <c r="AJ175" s="168"/>
      <c r="AK175" s="168"/>
      <c r="AL175" s="168"/>
      <c r="AM175" s="168"/>
      <c r="AN175" s="168"/>
      <c r="AO175" s="168"/>
      <c r="AP175" s="168"/>
      <c r="AQ175" s="168"/>
      <c r="AR175" s="168"/>
      <c r="AS175" s="168"/>
      <c r="AT175" s="169"/>
      <c r="AU175" s="170"/>
      <c r="AV175" s="171"/>
      <c r="AW175" s="171"/>
      <c r="AX175" s="173"/>
      <c r="AY175">
        <f t="shared" si="2"/>
        <v>2</v>
      </c>
    </row>
    <row r="176" spans="1:52" ht="24.75" customHeight="1" x14ac:dyDescent="0.15">
      <c r="A176" s="207"/>
      <c r="B176" s="208"/>
      <c r="C176" s="208"/>
      <c r="D176" s="208"/>
      <c r="E176" s="208"/>
      <c r="F176" s="209"/>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f t="shared" si="2"/>
        <v>2</v>
      </c>
    </row>
    <row r="177" spans="1:51" ht="24.75" customHeight="1" x14ac:dyDescent="0.15">
      <c r="A177" s="207"/>
      <c r="B177" s="208"/>
      <c r="C177" s="208"/>
      <c r="D177" s="208"/>
      <c r="E177" s="208"/>
      <c r="F177" s="209"/>
      <c r="G177" s="164"/>
      <c r="H177" s="165"/>
      <c r="I177" s="165"/>
      <c r="J177" s="165"/>
      <c r="K177" s="166"/>
      <c r="L177" s="167"/>
      <c r="M177" s="168"/>
      <c r="N177" s="168"/>
      <c r="O177" s="168"/>
      <c r="P177" s="168"/>
      <c r="Q177" s="168"/>
      <c r="R177" s="168"/>
      <c r="S177" s="168"/>
      <c r="T177" s="168"/>
      <c r="U177" s="168"/>
      <c r="V177" s="168"/>
      <c r="W177" s="168"/>
      <c r="X177" s="169"/>
      <c r="Y177" s="170"/>
      <c r="Z177" s="171"/>
      <c r="AA177" s="171"/>
      <c r="AB177" s="172"/>
      <c r="AC177" s="164"/>
      <c r="AD177" s="165"/>
      <c r="AE177" s="165"/>
      <c r="AF177" s="165"/>
      <c r="AG177" s="166"/>
      <c r="AH177" s="167"/>
      <c r="AI177" s="168"/>
      <c r="AJ177" s="168"/>
      <c r="AK177" s="168"/>
      <c r="AL177" s="168"/>
      <c r="AM177" s="168"/>
      <c r="AN177" s="168"/>
      <c r="AO177" s="168"/>
      <c r="AP177" s="168"/>
      <c r="AQ177" s="168"/>
      <c r="AR177" s="168"/>
      <c r="AS177" s="168"/>
      <c r="AT177" s="169"/>
      <c r="AU177" s="170"/>
      <c r="AV177" s="171"/>
      <c r="AW177" s="171"/>
      <c r="AX177" s="173"/>
      <c r="AY177">
        <f t="shared" si="2"/>
        <v>2</v>
      </c>
    </row>
    <row r="178" spans="1:51" ht="24.75" customHeight="1" x14ac:dyDescent="0.15">
      <c r="A178" s="207"/>
      <c r="B178" s="208"/>
      <c r="C178" s="208"/>
      <c r="D178" s="208"/>
      <c r="E178" s="208"/>
      <c r="F178" s="209"/>
      <c r="G178" s="164"/>
      <c r="H178" s="165"/>
      <c r="I178" s="165"/>
      <c r="J178" s="165"/>
      <c r="K178" s="166"/>
      <c r="L178" s="167"/>
      <c r="M178" s="168"/>
      <c r="N178" s="168"/>
      <c r="O178" s="168"/>
      <c r="P178" s="168"/>
      <c r="Q178" s="168"/>
      <c r="R178" s="168"/>
      <c r="S178" s="168"/>
      <c r="T178" s="168"/>
      <c r="U178" s="168"/>
      <c r="V178" s="168"/>
      <c r="W178" s="168"/>
      <c r="X178" s="169"/>
      <c r="Y178" s="170"/>
      <c r="Z178" s="171"/>
      <c r="AA178" s="171"/>
      <c r="AB178" s="172"/>
      <c r="AC178" s="164"/>
      <c r="AD178" s="165"/>
      <c r="AE178" s="165"/>
      <c r="AF178" s="165"/>
      <c r="AG178" s="166"/>
      <c r="AH178" s="167"/>
      <c r="AI178" s="168"/>
      <c r="AJ178" s="168"/>
      <c r="AK178" s="168"/>
      <c r="AL178" s="168"/>
      <c r="AM178" s="168"/>
      <c r="AN178" s="168"/>
      <c r="AO178" s="168"/>
      <c r="AP178" s="168"/>
      <c r="AQ178" s="168"/>
      <c r="AR178" s="168"/>
      <c r="AS178" s="168"/>
      <c r="AT178" s="169"/>
      <c r="AU178" s="170"/>
      <c r="AV178" s="171"/>
      <c r="AW178" s="171"/>
      <c r="AX178" s="173"/>
      <c r="AY178">
        <f t="shared" si="2"/>
        <v>2</v>
      </c>
    </row>
    <row r="179" spans="1:51" ht="24.75" customHeight="1" x14ac:dyDescent="0.15">
      <c r="A179" s="207"/>
      <c r="B179" s="208"/>
      <c r="C179" s="208"/>
      <c r="D179" s="208"/>
      <c r="E179" s="208"/>
      <c r="F179" s="209"/>
      <c r="G179" s="164"/>
      <c r="H179" s="165"/>
      <c r="I179" s="165"/>
      <c r="J179" s="165"/>
      <c r="K179" s="166"/>
      <c r="L179" s="167"/>
      <c r="M179" s="168"/>
      <c r="N179" s="168"/>
      <c r="O179" s="168"/>
      <c r="P179" s="168"/>
      <c r="Q179" s="168"/>
      <c r="R179" s="168"/>
      <c r="S179" s="168"/>
      <c r="T179" s="168"/>
      <c r="U179" s="168"/>
      <c r="V179" s="168"/>
      <c r="W179" s="168"/>
      <c r="X179" s="169"/>
      <c r="Y179" s="170"/>
      <c r="Z179" s="171"/>
      <c r="AA179" s="171"/>
      <c r="AB179" s="172"/>
      <c r="AC179" s="164"/>
      <c r="AD179" s="165"/>
      <c r="AE179" s="165"/>
      <c r="AF179" s="165"/>
      <c r="AG179" s="166"/>
      <c r="AH179" s="167"/>
      <c r="AI179" s="168"/>
      <c r="AJ179" s="168"/>
      <c r="AK179" s="168"/>
      <c r="AL179" s="168"/>
      <c r="AM179" s="168"/>
      <c r="AN179" s="168"/>
      <c r="AO179" s="168"/>
      <c r="AP179" s="168"/>
      <c r="AQ179" s="168"/>
      <c r="AR179" s="168"/>
      <c r="AS179" s="168"/>
      <c r="AT179" s="169"/>
      <c r="AU179" s="170"/>
      <c r="AV179" s="171"/>
      <c r="AW179" s="171"/>
      <c r="AX179" s="173"/>
      <c r="AY179">
        <f t="shared" si="2"/>
        <v>2</v>
      </c>
    </row>
    <row r="180" spans="1:51" ht="24.75" customHeight="1" x14ac:dyDescent="0.15">
      <c r="A180" s="207"/>
      <c r="B180" s="208"/>
      <c r="C180" s="208"/>
      <c r="D180" s="208"/>
      <c r="E180" s="208"/>
      <c r="F180" s="209"/>
      <c r="G180" s="164"/>
      <c r="H180" s="165"/>
      <c r="I180" s="165"/>
      <c r="J180" s="165"/>
      <c r="K180" s="166"/>
      <c r="L180" s="167"/>
      <c r="M180" s="168"/>
      <c r="N180" s="168"/>
      <c r="O180" s="168"/>
      <c r="P180" s="168"/>
      <c r="Q180" s="168"/>
      <c r="R180" s="168"/>
      <c r="S180" s="168"/>
      <c r="T180" s="168"/>
      <c r="U180" s="168"/>
      <c r="V180" s="168"/>
      <c r="W180" s="168"/>
      <c r="X180" s="169"/>
      <c r="Y180" s="170"/>
      <c r="Z180" s="171"/>
      <c r="AA180" s="171"/>
      <c r="AB180" s="172"/>
      <c r="AC180" s="164"/>
      <c r="AD180" s="165"/>
      <c r="AE180" s="165"/>
      <c r="AF180" s="165"/>
      <c r="AG180" s="166"/>
      <c r="AH180" s="167"/>
      <c r="AI180" s="168"/>
      <c r="AJ180" s="168"/>
      <c r="AK180" s="168"/>
      <c r="AL180" s="168"/>
      <c r="AM180" s="168"/>
      <c r="AN180" s="168"/>
      <c r="AO180" s="168"/>
      <c r="AP180" s="168"/>
      <c r="AQ180" s="168"/>
      <c r="AR180" s="168"/>
      <c r="AS180" s="168"/>
      <c r="AT180" s="169"/>
      <c r="AU180" s="170"/>
      <c r="AV180" s="171"/>
      <c r="AW180" s="171"/>
      <c r="AX180" s="173"/>
      <c r="AY180">
        <f t="shared" si="2"/>
        <v>2</v>
      </c>
    </row>
    <row r="181" spans="1:51" ht="24.75" customHeight="1" x14ac:dyDescent="0.15">
      <c r="A181" s="207"/>
      <c r="B181" s="208"/>
      <c r="C181" s="208"/>
      <c r="D181" s="208"/>
      <c r="E181" s="208"/>
      <c r="F181" s="209"/>
      <c r="G181" s="164"/>
      <c r="H181" s="165"/>
      <c r="I181" s="165"/>
      <c r="J181" s="165"/>
      <c r="K181" s="166"/>
      <c r="L181" s="167"/>
      <c r="M181" s="168"/>
      <c r="N181" s="168"/>
      <c r="O181" s="168"/>
      <c r="P181" s="168"/>
      <c r="Q181" s="168"/>
      <c r="R181" s="168"/>
      <c r="S181" s="168"/>
      <c r="T181" s="168"/>
      <c r="U181" s="168"/>
      <c r="V181" s="168"/>
      <c r="W181" s="168"/>
      <c r="X181" s="169"/>
      <c r="Y181" s="170"/>
      <c r="Z181" s="171"/>
      <c r="AA181" s="171"/>
      <c r="AB181" s="172"/>
      <c r="AC181" s="164"/>
      <c r="AD181" s="165"/>
      <c r="AE181" s="165"/>
      <c r="AF181" s="165"/>
      <c r="AG181" s="166"/>
      <c r="AH181" s="167"/>
      <c r="AI181" s="168"/>
      <c r="AJ181" s="168"/>
      <c r="AK181" s="168"/>
      <c r="AL181" s="168"/>
      <c r="AM181" s="168"/>
      <c r="AN181" s="168"/>
      <c r="AO181" s="168"/>
      <c r="AP181" s="168"/>
      <c r="AQ181" s="168"/>
      <c r="AR181" s="168"/>
      <c r="AS181" s="168"/>
      <c r="AT181" s="169"/>
      <c r="AU181" s="170"/>
      <c r="AV181" s="171"/>
      <c r="AW181" s="171"/>
      <c r="AX181" s="173"/>
      <c r="AY181">
        <f t="shared" si="2"/>
        <v>2</v>
      </c>
    </row>
    <row r="182" spans="1:51" ht="24.75" customHeight="1" x14ac:dyDescent="0.15">
      <c r="A182" s="207"/>
      <c r="B182" s="208"/>
      <c r="C182" s="208"/>
      <c r="D182" s="208"/>
      <c r="E182" s="208"/>
      <c r="F182" s="209"/>
      <c r="G182" s="155" t="s">
        <v>18</v>
      </c>
      <c r="H182" s="156"/>
      <c r="I182" s="156"/>
      <c r="J182" s="156"/>
      <c r="K182" s="156"/>
      <c r="L182" s="157"/>
      <c r="M182" s="158"/>
      <c r="N182" s="158"/>
      <c r="O182" s="158"/>
      <c r="P182" s="158"/>
      <c r="Q182" s="158"/>
      <c r="R182" s="158"/>
      <c r="S182" s="158"/>
      <c r="T182" s="158"/>
      <c r="U182" s="158"/>
      <c r="V182" s="158"/>
      <c r="W182" s="158"/>
      <c r="X182" s="159"/>
      <c r="Y182" s="160">
        <f>SUM(Y173:AB181)</f>
        <v>172</v>
      </c>
      <c r="Z182" s="161"/>
      <c r="AA182" s="161"/>
      <c r="AB182" s="162"/>
      <c r="AC182" s="155" t="s">
        <v>18</v>
      </c>
      <c r="AD182" s="156"/>
      <c r="AE182" s="156"/>
      <c r="AF182" s="156"/>
      <c r="AG182" s="156"/>
      <c r="AH182" s="157"/>
      <c r="AI182" s="158"/>
      <c r="AJ182" s="158"/>
      <c r="AK182" s="158"/>
      <c r="AL182" s="158"/>
      <c r="AM182" s="158"/>
      <c r="AN182" s="158"/>
      <c r="AO182" s="158"/>
      <c r="AP182" s="158"/>
      <c r="AQ182" s="158"/>
      <c r="AR182" s="158"/>
      <c r="AS182" s="158"/>
      <c r="AT182" s="159"/>
      <c r="AU182" s="160">
        <f>SUM(AU173:AX181)</f>
        <v>88</v>
      </c>
      <c r="AV182" s="161"/>
      <c r="AW182" s="161"/>
      <c r="AX182" s="163"/>
      <c r="AY182">
        <f t="shared" si="2"/>
        <v>2</v>
      </c>
    </row>
    <row r="183" spans="1:51" ht="24.75" customHeight="1" thickBot="1" x14ac:dyDescent="0.2">
      <c r="A183" s="150" t="s">
        <v>560</v>
      </c>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2"/>
      <c r="AL183" s="153" t="s">
        <v>225</v>
      </c>
      <c r="AM183" s="154"/>
      <c r="AN183" s="154"/>
      <c r="AO183" s="82" t="s">
        <v>645</v>
      </c>
      <c r="AP183" s="20"/>
      <c r="AQ183" s="20"/>
      <c r="AR183" s="20"/>
      <c r="AS183" s="20"/>
      <c r="AT183" s="20"/>
      <c r="AU183" s="20"/>
      <c r="AV183" s="20"/>
      <c r="AW183" s="20"/>
      <c r="AX183" s="21"/>
      <c r="AY183">
        <f>COUNTIF($AO$183,"☑")</f>
        <v>1</v>
      </c>
    </row>
    <row r="184" spans="1:51" ht="24.75" customHeight="1" x14ac:dyDescent="0.15">
      <c r="A184" s="4"/>
      <c r="B184" s="4"/>
      <c r="C184" s="4"/>
      <c r="D184" s="4"/>
      <c r="E184" s="4"/>
      <c r="F184" s="4"/>
      <c r="G184" s="7"/>
      <c r="H184" s="7"/>
      <c r="I184" s="7"/>
      <c r="J184" s="7"/>
      <c r="K184" s="7"/>
      <c r="L184" s="3"/>
      <c r="M184" s="7"/>
      <c r="N184" s="7"/>
      <c r="O184" s="7"/>
      <c r="P184" s="7"/>
      <c r="Q184" s="7"/>
      <c r="R184" s="7"/>
      <c r="S184" s="7"/>
      <c r="T184" s="7"/>
      <c r="U184" s="7"/>
      <c r="V184" s="7"/>
      <c r="W184" s="7"/>
      <c r="X184" s="7"/>
      <c r="Y184" s="8"/>
      <c r="Z184" s="8"/>
      <c r="AA184" s="8"/>
      <c r="AB184" s="8"/>
      <c r="AC184" s="7"/>
      <c r="AD184" s="7"/>
      <c r="AE184" s="7"/>
      <c r="AF184" s="7"/>
      <c r="AG184" s="7"/>
      <c r="AH184" s="3"/>
      <c r="AI184" s="7"/>
      <c r="AJ184" s="7"/>
      <c r="AK184" s="7"/>
      <c r="AL184" s="7"/>
      <c r="AM184" s="7"/>
      <c r="AN184" s="7"/>
      <c r="AO184" s="7"/>
      <c r="AP184" s="7"/>
      <c r="AQ184" s="7"/>
      <c r="AR184" s="7"/>
      <c r="AS184" s="7"/>
      <c r="AT184" s="7"/>
      <c r="AU184" s="8"/>
      <c r="AV184" s="8"/>
      <c r="AW184" s="8"/>
      <c r="AX184" s="8"/>
    </row>
    <row r="185" spans="1:51" ht="24.75" customHeight="1" x14ac:dyDescent="0.15"/>
    <row r="186" spans="1:51" ht="24.75" customHeight="1" x14ac:dyDescent="0.15">
      <c r="A186" s="9"/>
      <c r="B186" s="1" t="s">
        <v>27</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1" ht="24.75" customHeight="1" x14ac:dyDescent="0.15">
      <c r="A187" s="9"/>
      <c r="B187" s="45" t="s">
        <v>234</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1" ht="59.25" customHeight="1" x14ac:dyDescent="0.15">
      <c r="A188" s="106"/>
      <c r="B188" s="106"/>
      <c r="C188" s="106" t="s">
        <v>24</v>
      </c>
      <c r="D188" s="106"/>
      <c r="E188" s="106"/>
      <c r="F188" s="106"/>
      <c r="G188" s="106"/>
      <c r="H188" s="106"/>
      <c r="I188" s="106"/>
      <c r="J188" s="107" t="s">
        <v>197</v>
      </c>
      <c r="K188" s="108"/>
      <c r="L188" s="108"/>
      <c r="M188" s="108"/>
      <c r="N188" s="108"/>
      <c r="O188" s="108"/>
      <c r="P188" s="109" t="s">
        <v>25</v>
      </c>
      <c r="Q188" s="109"/>
      <c r="R188" s="109"/>
      <c r="S188" s="109"/>
      <c r="T188" s="109"/>
      <c r="U188" s="109"/>
      <c r="V188" s="109"/>
      <c r="W188" s="109"/>
      <c r="X188" s="109"/>
      <c r="Y188" s="110" t="s">
        <v>196</v>
      </c>
      <c r="Z188" s="111"/>
      <c r="AA188" s="111"/>
      <c r="AB188" s="111"/>
      <c r="AC188" s="107" t="s">
        <v>224</v>
      </c>
      <c r="AD188" s="107"/>
      <c r="AE188" s="107"/>
      <c r="AF188" s="107"/>
      <c r="AG188" s="107"/>
      <c r="AH188" s="110" t="s">
        <v>239</v>
      </c>
      <c r="AI188" s="106"/>
      <c r="AJ188" s="106"/>
      <c r="AK188" s="106"/>
      <c r="AL188" s="106" t="s">
        <v>19</v>
      </c>
      <c r="AM188" s="106"/>
      <c r="AN188" s="106"/>
      <c r="AO188" s="112"/>
      <c r="AP188" s="113" t="s">
        <v>198</v>
      </c>
      <c r="AQ188" s="113"/>
      <c r="AR188" s="113"/>
      <c r="AS188" s="113"/>
      <c r="AT188" s="113"/>
      <c r="AU188" s="113"/>
      <c r="AV188" s="113"/>
      <c r="AW188" s="113"/>
      <c r="AX188" s="113"/>
    </row>
    <row r="189" spans="1:51" ht="46.5" customHeight="1" x14ac:dyDescent="0.15">
      <c r="A189" s="121">
        <v>1</v>
      </c>
      <c r="B189" s="121">
        <v>1</v>
      </c>
      <c r="C189" s="122" t="s">
        <v>717</v>
      </c>
      <c r="D189" s="123"/>
      <c r="E189" s="123"/>
      <c r="F189" s="123"/>
      <c r="G189" s="123"/>
      <c r="H189" s="123"/>
      <c r="I189" s="123"/>
      <c r="J189" s="124">
        <v>9012405001241</v>
      </c>
      <c r="K189" s="125"/>
      <c r="L189" s="125"/>
      <c r="M189" s="125"/>
      <c r="N189" s="125"/>
      <c r="O189" s="125"/>
      <c r="P189" s="126" t="s">
        <v>631</v>
      </c>
      <c r="Q189" s="126"/>
      <c r="R189" s="126"/>
      <c r="S189" s="126"/>
      <c r="T189" s="126"/>
      <c r="U189" s="126"/>
      <c r="V189" s="126"/>
      <c r="W189" s="126"/>
      <c r="X189" s="126"/>
      <c r="Y189" s="127">
        <v>36005</v>
      </c>
      <c r="Z189" s="128"/>
      <c r="AA189" s="128"/>
      <c r="AB189" s="129"/>
      <c r="AC189" s="130" t="s">
        <v>646</v>
      </c>
      <c r="AD189" s="131"/>
      <c r="AE189" s="131"/>
      <c r="AF189" s="131"/>
      <c r="AG189" s="131"/>
      <c r="AH189" s="119">
        <v>1</v>
      </c>
      <c r="AI189" s="120"/>
      <c r="AJ189" s="120"/>
      <c r="AK189" s="120"/>
      <c r="AL189" s="95" t="s">
        <v>647</v>
      </c>
      <c r="AM189" s="96"/>
      <c r="AN189" s="96"/>
      <c r="AO189" s="97"/>
      <c r="AP189" s="94" t="s">
        <v>648</v>
      </c>
      <c r="AQ189" s="94"/>
      <c r="AR189" s="94"/>
      <c r="AS189" s="94"/>
      <c r="AT189" s="94"/>
      <c r="AU189" s="94"/>
      <c r="AV189" s="94"/>
      <c r="AW189" s="94"/>
      <c r="AX189" s="94"/>
    </row>
    <row r="190" spans="1:51" ht="24.75" customHeight="1" x14ac:dyDescent="0.15">
      <c r="A190" s="49"/>
      <c r="B190" s="50" t="s">
        <v>164</v>
      </c>
      <c r="C190" s="49"/>
      <c r="D190" s="49"/>
      <c r="E190" s="49"/>
      <c r="F190" s="49"/>
      <c r="G190" s="49"/>
      <c r="H190" s="49"/>
      <c r="I190" s="49"/>
      <c r="J190" s="49"/>
      <c r="K190" s="49"/>
      <c r="L190" s="49"/>
      <c r="M190" s="49"/>
      <c r="N190" s="49"/>
      <c r="O190" s="49"/>
      <c r="P190" s="51"/>
      <c r="Q190" s="51"/>
      <c r="R190" s="51"/>
      <c r="S190" s="51"/>
      <c r="T190" s="51"/>
      <c r="U190" s="51"/>
      <c r="V190" s="51"/>
      <c r="W190" s="51"/>
      <c r="X190" s="51"/>
      <c r="Y190" s="52"/>
      <c r="Z190" s="52"/>
      <c r="AA190" s="52"/>
      <c r="AB190" s="52"/>
      <c r="AC190" s="52"/>
      <c r="AD190" s="52"/>
      <c r="AE190" s="52"/>
      <c r="AF190" s="52"/>
      <c r="AG190" s="52"/>
      <c r="AH190" s="52"/>
      <c r="AI190" s="52"/>
      <c r="AJ190" s="52"/>
      <c r="AK190" s="52"/>
      <c r="AL190" s="52"/>
      <c r="AM190" s="52"/>
      <c r="AN190" s="52"/>
      <c r="AO190" s="52"/>
      <c r="AP190" s="51"/>
      <c r="AQ190" s="51"/>
      <c r="AR190" s="51"/>
      <c r="AS190" s="51"/>
      <c r="AT190" s="51"/>
      <c r="AU190" s="51"/>
      <c r="AV190" s="51"/>
      <c r="AW190" s="51"/>
      <c r="AX190" s="51"/>
      <c r="AY190" t="e">
        <f>#REF!</f>
        <v>#REF!</v>
      </c>
    </row>
    <row r="191" spans="1:51" ht="59.25" customHeight="1" x14ac:dyDescent="0.15">
      <c r="A191" s="106"/>
      <c r="B191" s="106"/>
      <c r="C191" s="106" t="s">
        <v>24</v>
      </c>
      <c r="D191" s="106"/>
      <c r="E191" s="106"/>
      <c r="F191" s="106"/>
      <c r="G191" s="106"/>
      <c r="H191" s="106"/>
      <c r="I191" s="106"/>
      <c r="J191" s="107" t="s">
        <v>197</v>
      </c>
      <c r="K191" s="108"/>
      <c r="L191" s="108"/>
      <c r="M191" s="108"/>
      <c r="N191" s="108"/>
      <c r="O191" s="108"/>
      <c r="P191" s="109" t="s">
        <v>25</v>
      </c>
      <c r="Q191" s="109"/>
      <c r="R191" s="109"/>
      <c r="S191" s="109"/>
      <c r="T191" s="109"/>
      <c r="U191" s="109"/>
      <c r="V191" s="109"/>
      <c r="W191" s="109"/>
      <c r="X191" s="109"/>
      <c r="Y191" s="110" t="s">
        <v>196</v>
      </c>
      <c r="Z191" s="111"/>
      <c r="AA191" s="111"/>
      <c r="AB191" s="111"/>
      <c r="AC191" s="107" t="s">
        <v>224</v>
      </c>
      <c r="AD191" s="107"/>
      <c r="AE191" s="107"/>
      <c r="AF191" s="107"/>
      <c r="AG191" s="107"/>
      <c r="AH191" s="110" t="s">
        <v>239</v>
      </c>
      <c r="AI191" s="106"/>
      <c r="AJ191" s="106"/>
      <c r="AK191" s="106"/>
      <c r="AL191" s="106" t="s">
        <v>19</v>
      </c>
      <c r="AM191" s="106"/>
      <c r="AN191" s="106"/>
      <c r="AO191" s="112"/>
      <c r="AP191" s="113" t="s">
        <v>198</v>
      </c>
      <c r="AQ191" s="113"/>
      <c r="AR191" s="113"/>
      <c r="AS191" s="113"/>
      <c r="AT191" s="113"/>
      <c r="AU191" s="113"/>
      <c r="AV191" s="113"/>
      <c r="AW191" s="113"/>
      <c r="AX191" s="113"/>
      <c r="AY191" t="e">
        <f>#REF!</f>
        <v>#REF!</v>
      </c>
    </row>
    <row r="192" spans="1:51" ht="30" customHeight="1" x14ac:dyDescent="0.15">
      <c r="A192" s="121">
        <v>1</v>
      </c>
      <c r="B192" s="121">
        <v>1</v>
      </c>
      <c r="C192" s="122" t="s">
        <v>673</v>
      </c>
      <c r="D192" s="123"/>
      <c r="E192" s="123"/>
      <c r="F192" s="123"/>
      <c r="G192" s="123"/>
      <c r="H192" s="123"/>
      <c r="I192" s="123"/>
      <c r="J192" s="124">
        <v>7012405000492</v>
      </c>
      <c r="K192" s="125"/>
      <c r="L192" s="125"/>
      <c r="M192" s="125"/>
      <c r="N192" s="125"/>
      <c r="O192" s="125"/>
      <c r="P192" s="126" t="s">
        <v>631</v>
      </c>
      <c r="Q192" s="126"/>
      <c r="R192" s="126"/>
      <c r="S192" s="126"/>
      <c r="T192" s="126"/>
      <c r="U192" s="126"/>
      <c r="V192" s="126"/>
      <c r="W192" s="126"/>
      <c r="X192" s="126"/>
      <c r="Y192" s="127">
        <v>8115</v>
      </c>
      <c r="Z192" s="128"/>
      <c r="AA192" s="128"/>
      <c r="AB192" s="129"/>
      <c r="AC192" s="130" t="s">
        <v>646</v>
      </c>
      <c r="AD192" s="131"/>
      <c r="AE192" s="131"/>
      <c r="AF192" s="131"/>
      <c r="AG192" s="131"/>
      <c r="AH192" s="119">
        <v>1</v>
      </c>
      <c r="AI192" s="120"/>
      <c r="AJ192" s="120"/>
      <c r="AK192" s="120"/>
      <c r="AL192" s="95" t="s">
        <v>647</v>
      </c>
      <c r="AM192" s="96"/>
      <c r="AN192" s="96"/>
      <c r="AO192" s="97"/>
      <c r="AP192" s="94" t="s">
        <v>648</v>
      </c>
      <c r="AQ192" s="94"/>
      <c r="AR192" s="94"/>
      <c r="AS192" s="94"/>
      <c r="AT192" s="94"/>
      <c r="AU192" s="94"/>
      <c r="AV192" s="94"/>
      <c r="AW192" s="94"/>
      <c r="AX192" s="94"/>
      <c r="AY192" t="e">
        <f>#REF!</f>
        <v>#REF!</v>
      </c>
    </row>
    <row r="193" spans="1:51" ht="24.75" customHeight="1" x14ac:dyDescent="0.15">
      <c r="A193" s="49"/>
      <c r="B193" s="50" t="s">
        <v>215</v>
      </c>
      <c r="C193" s="49"/>
      <c r="D193" s="49"/>
      <c r="E193" s="49"/>
      <c r="F193" s="49"/>
      <c r="G193" s="49"/>
      <c r="H193" s="49"/>
      <c r="I193" s="49"/>
      <c r="J193" s="49"/>
      <c r="K193" s="49"/>
      <c r="L193" s="49"/>
      <c r="M193" s="49"/>
      <c r="N193" s="49"/>
      <c r="O193" s="49"/>
      <c r="P193" s="51"/>
      <c r="Q193" s="51"/>
      <c r="R193" s="51"/>
      <c r="S193" s="51"/>
      <c r="T193" s="51"/>
      <c r="U193" s="51"/>
      <c r="V193" s="51"/>
      <c r="W193" s="51"/>
      <c r="X193" s="51"/>
      <c r="Y193" s="52"/>
      <c r="Z193" s="52"/>
      <c r="AA193" s="52"/>
      <c r="AB193" s="52"/>
      <c r="AC193" s="52"/>
      <c r="AD193" s="52"/>
      <c r="AE193" s="52"/>
      <c r="AF193" s="52"/>
      <c r="AG193" s="52"/>
      <c r="AH193" s="52"/>
      <c r="AI193" s="52"/>
      <c r="AJ193" s="52"/>
      <c r="AK193" s="52"/>
      <c r="AL193" s="52"/>
      <c r="AM193" s="52"/>
      <c r="AN193" s="52"/>
      <c r="AO193" s="52"/>
      <c r="AP193" s="51"/>
      <c r="AQ193" s="51"/>
      <c r="AR193" s="51"/>
      <c r="AS193" s="51"/>
      <c r="AT193" s="51"/>
      <c r="AU193" s="51"/>
      <c r="AV193" s="51"/>
      <c r="AW193" s="51"/>
      <c r="AX193" s="51"/>
      <c r="AY193" t="e">
        <f>#REF!</f>
        <v>#REF!</v>
      </c>
    </row>
    <row r="194" spans="1:51" ht="59.25" customHeight="1" x14ac:dyDescent="0.15">
      <c r="A194" s="106"/>
      <c r="B194" s="106"/>
      <c r="C194" s="106" t="s">
        <v>24</v>
      </c>
      <c r="D194" s="106"/>
      <c r="E194" s="106"/>
      <c r="F194" s="106"/>
      <c r="G194" s="106"/>
      <c r="H194" s="106"/>
      <c r="I194" s="106"/>
      <c r="J194" s="107" t="s">
        <v>197</v>
      </c>
      <c r="K194" s="108"/>
      <c r="L194" s="108"/>
      <c r="M194" s="108"/>
      <c r="N194" s="108"/>
      <c r="O194" s="108"/>
      <c r="P194" s="109" t="s">
        <v>25</v>
      </c>
      <c r="Q194" s="109"/>
      <c r="R194" s="109"/>
      <c r="S194" s="109"/>
      <c r="T194" s="109"/>
      <c r="U194" s="109"/>
      <c r="V194" s="109"/>
      <c r="W194" s="109"/>
      <c r="X194" s="109"/>
      <c r="Y194" s="110" t="s">
        <v>196</v>
      </c>
      <c r="Z194" s="111"/>
      <c r="AA194" s="111"/>
      <c r="AB194" s="111"/>
      <c r="AC194" s="107" t="s">
        <v>224</v>
      </c>
      <c r="AD194" s="107"/>
      <c r="AE194" s="107"/>
      <c r="AF194" s="107"/>
      <c r="AG194" s="107"/>
      <c r="AH194" s="110" t="s">
        <v>239</v>
      </c>
      <c r="AI194" s="106"/>
      <c r="AJ194" s="106"/>
      <c r="AK194" s="106"/>
      <c r="AL194" s="106" t="s">
        <v>19</v>
      </c>
      <c r="AM194" s="106"/>
      <c r="AN194" s="106"/>
      <c r="AO194" s="112"/>
      <c r="AP194" s="113" t="s">
        <v>198</v>
      </c>
      <c r="AQ194" s="113"/>
      <c r="AR194" s="113"/>
      <c r="AS194" s="113"/>
      <c r="AT194" s="113"/>
      <c r="AU194" s="113"/>
      <c r="AV194" s="113"/>
      <c r="AW194" s="113"/>
      <c r="AX194" s="113"/>
      <c r="AY194" t="e">
        <f>#REF!</f>
        <v>#REF!</v>
      </c>
    </row>
    <row r="195" spans="1:51" ht="30" customHeight="1" x14ac:dyDescent="0.15">
      <c r="A195" s="121">
        <v>1</v>
      </c>
      <c r="B195" s="121">
        <v>1</v>
      </c>
      <c r="C195" s="122" t="s">
        <v>674</v>
      </c>
      <c r="D195" s="123"/>
      <c r="E195" s="123"/>
      <c r="F195" s="123"/>
      <c r="G195" s="123"/>
      <c r="H195" s="123"/>
      <c r="I195" s="123"/>
      <c r="J195" s="124">
        <v>8010401050387</v>
      </c>
      <c r="K195" s="125"/>
      <c r="L195" s="125"/>
      <c r="M195" s="125"/>
      <c r="N195" s="125"/>
      <c r="O195" s="125"/>
      <c r="P195" s="126" t="s">
        <v>634</v>
      </c>
      <c r="Q195" s="126"/>
      <c r="R195" s="126"/>
      <c r="S195" s="126"/>
      <c r="T195" s="126"/>
      <c r="U195" s="126"/>
      <c r="V195" s="126"/>
      <c r="W195" s="126"/>
      <c r="X195" s="126"/>
      <c r="Y195" s="127">
        <v>3764</v>
      </c>
      <c r="Z195" s="128"/>
      <c r="AA195" s="128"/>
      <c r="AB195" s="129"/>
      <c r="AC195" s="130" t="s">
        <v>646</v>
      </c>
      <c r="AD195" s="131"/>
      <c r="AE195" s="131"/>
      <c r="AF195" s="131"/>
      <c r="AG195" s="131"/>
      <c r="AH195" s="119">
        <v>1</v>
      </c>
      <c r="AI195" s="120"/>
      <c r="AJ195" s="120"/>
      <c r="AK195" s="120"/>
      <c r="AL195" s="95" t="s">
        <v>647</v>
      </c>
      <c r="AM195" s="96"/>
      <c r="AN195" s="96"/>
      <c r="AO195" s="97"/>
      <c r="AP195" s="94" t="s">
        <v>648</v>
      </c>
      <c r="AQ195" s="94"/>
      <c r="AR195" s="94"/>
      <c r="AS195" s="94"/>
      <c r="AT195" s="94"/>
      <c r="AU195" s="94"/>
      <c r="AV195" s="94"/>
      <c r="AW195" s="94"/>
      <c r="AX195" s="94"/>
      <c r="AY195" t="e">
        <f>#REF!</f>
        <v>#REF!</v>
      </c>
    </row>
    <row r="196" spans="1:51" ht="24.75" customHeight="1" x14ac:dyDescent="0.15">
      <c r="A196" s="49"/>
      <c r="B196" s="50" t="s">
        <v>165</v>
      </c>
      <c r="C196" s="49"/>
      <c r="D196" s="49"/>
      <c r="E196" s="49"/>
      <c r="F196" s="49"/>
      <c r="G196" s="49"/>
      <c r="H196" s="49"/>
      <c r="I196" s="49"/>
      <c r="J196" s="49"/>
      <c r="K196" s="49"/>
      <c r="L196" s="49"/>
      <c r="M196" s="49"/>
      <c r="N196" s="49"/>
      <c r="O196" s="49"/>
      <c r="P196" s="51"/>
      <c r="Q196" s="51"/>
      <c r="R196" s="51"/>
      <c r="S196" s="51"/>
      <c r="T196" s="51"/>
      <c r="U196" s="51"/>
      <c r="V196" s="51"/>
      <c r="W196" s="51"/>
      <c r="X196" s="51"/>
      <c r="Y196" s="52"/>
      <c r="Z196" s="52"/>
      <c r="AA196" s="52"/>
      <c r="AB196" s="52"/>
      <c r="AC196" s="52"/>
      <c r="AD196" s="52"/>
      <c r="AE196" s="52"/>
      <c r="AF196" s="52"/>
      <c r="AG196" s="52"/>
      <c r="AH196" s="52"/>
      <c r="AI196" s="52"/>
      <c r="AJ196" s="52"/>
      <c r="AK196" s="52"/>
      <c r="AL196" s="52"/>
      <c r="AM196" s="52"/>
      <c r="AN196" s="52"/>
      <c r="AO196" s="52"/>
      <c r="AP196" s="51"/>
      <c r="AQ196" s="51"/>
      <c r="AR196" s="51"/>
      <c r="AS196" s="51"/>
      <c r="AT196" s="51"/>
      <c r="AU196" s="51"/>
      <c r="AV196" s="51"/>
      <c r="AW196" s="51"/>
      <c r="AX196" s="51"/>
      <c r="AY196" t="e">
        <f>#REF!</f>
        <v>#REF!</v>
      </c>
    </row>
    <row r="197" spans="1:51" ht="59.25" customHeight="1" x14ac:dyDescent="0.15">
      <c r="A197" s="106"/>
      <c r="B197" s="106"/>
      <c r="C197" s="106" t="s">
        <v>24</v>
      </c>
      <c r="D197" s="106"/>
      <c r="E197" s="106"/>
      <c r="F197" s="106"/>
      <c r="G197" s="106"/>
      <c r="H197" s="106"/>
      <c r="I197" s="106"/>
      <c r="J197" s="107" t="s">
        <v>197</v>
      </c>
      <c r="K197" s="108"/>
      <c r="L197" s="108"/>
      <c r="M197" s="108"/>
      <c r="N197" s="108"/>
      <c r="O197" s="108"/>
      <c r="P197" s="109" t="s">
        <v>25</v>
      </c>
      <c r="Q197" s="109"/>
      <c r="R197" s="109"/>
      <c r="S197" s="109"/>
      <c r="T197" s="109"/>
      <c r="U197" s="109"/>
      <c r="V197" s="109"/>
      <c r="W197" s="109"/>
      <c r="X197" s="109"/>
      <c r="Y197" s="110" t="s">
        <v>196</v>
      </c>
      <c r="Z197" s="111"/>
      <c r="AA197" s="111"/>
      <c r="AB197" s="111"/>
      <c r="AC197" s="107" t="s">
        <v>224</v>
      </c>
      <c r="AD197" s="107"/>
      <c r="AE197" s="107"/>
      <c r="AF197" s="107"/>
      <c r="AG197" s="107"/>
      <c r="AH197" s="110" t="s">
        <v>239</v>
      </c>
      <c r="AI197" s="106"/>
      <c r="AJ197" s="106"/>
      <c r="AK197" s="106"/>
      <c r="AL197" s="106" t="s">
        <v>19</v>
      </c>
      <c r="AM197" s="106"/>
      <c r="AN197" s="106"/>
      <c r="AO197" s="112"/>
      <c r="AP197" s="113" t="s">
        <v>198</v>
      </c>
      <c r="AQ197" s="113"/>
      <c r="AR197" s="113"/>
      <c r="AS197" s="113"/>
      <c r="AT197" s="113"/>
      <c r="AU197" s="113"/>
      <c r="AV197" s="113"/>
      <c r="AW197" s="113"/>
      <c r="AX197" s="113"/>
      <c r="AY197" t="e">
        <f>#REF!</f>
        <v>#REF!</v>
      </c>
    </row>
    <row r="198" spans="1:51" ht="47.25" customHeight="1" x14ac:dyDescent="0.15">
      <c r="A198" s="121">
        <v>1</v>
      </c>
      <c r="B198" s="121">
        <v>1</v>
      </c>
      <c r="C198" s="122" t="s">
        <v>675</v>
      </c>
      <c r="D198" s="123"/>
      <c r="E198" s="123"/>
      <c r="F198" s="123"/>
      <c r="G198" s="123"/>
      <c r="H198" s="123"/>
      <c r="I198" s="123"/>
      <c r="J198" s="124">
        <v>7010401022916</v>
      </c>
      <c r="K198" s="125"/>
      <c r="L198" s="125"/>
      <c r="M198" s="125"/>
      <c r="N198" s="125"/>
      <c r="O198" s="125"/>
      <c r="P198" s="126" t="s">
        <v>635</v>
      </c>
      <c r="Q198" s="126"/>
      <c r="R198" s="126"/>
      <c r="S198" s="126"/>
      <c r="T198" s="126"/>
      <c r="U198" s="126"/>
      <c r="V198" s="126"/>
      <c r="W198" s="126"/>
      <c r="X198" s="126"/>
      <c r="Y198" s="127">
        <v>2126</v>
      </c>
      <c r="Z198" s="128"/>
      <c r="AA198" s="128"/>
      <c r="AB198" s="129"/>
      <c r="AC198" s="130" t="s">
        <v>649</v>
      </c>
      <c r="AD198" s="131"/>
      <c r="AE198" s="131"/>
      <c r="AF198" s="131"/>
      <c r="AG198" s="131"/>
      <c r="AH198" s="119">
        <v>2</v>
      </c>
      <c r="AI198" s="120"/>
      <c r="AJ198" s="120"/>
      <c r="AK198" s="120"/>
      <c r="AL198" s="95" t="s">
        <v>647</v>
      </c>
      <c r="AM198" s="96"/>
      <c r="AN198" s="96"/>
      <c r="AO198" s="97"/>
      <c r="AP198" s="94" t="s">
        <v>662</v>
      </c>
      <c r="AQ198" s="94"/>
      <c r="AR198" s="94"/>
      <c r="AS198" s="94"/>
      <c r="AT198" s="94"/>
      <c r="AU198" s="94"/>
      <c r="AV198" s="94"/>
      <c r="AW198" s="94"/>
      <c r="AX198" s="94"/>
      <c r="AY198" t="e">
        <f>#REF!</f>
        <v>#REF!</v>
      </c>
    </row>
    <row r="199" spans="1:51" ht="24.75" customHeight="1" x14ac:dyDescent="0.15">
      <c r="A199" s="49"/>
      <c r="B199" s="50" t="s">
        <v>166</v>
      </c>
      <c r="C199" s="49"/>
      <c r="D199" s="49"/>
      <c r="E199" s="49"/>
      <c r="F199" s="49"/>
      <c r="G199" s="49"/>
      <c r="H199" s="49"/>
      <c r="I199" s="49"/>
      <c r="J199" s="49"/>
      <c r="K199" s="49"/>
      <c r="L199" s="49"/>
      <c r="M199" s="49"/>
      <c r="N199" s="49"/>
      <c r="O199" s="49"/>
      <c r="P199" s="51"/>
      <c r="Q199" s="51"/>
      <c r="R199" s="51"/>
      <c r="S199" s="51"/>
      <c r="T199" s="51"/>
      <c r="U199" s="51"/>
      <c r="V199" s="51"/>
      <c r="W199" s="51"/>
      <c r="X199" s="51"/>
      <c r="Y199" s="52"/>
      <c r="Z199" s="52"/>
      <c r="AA199" s="52"/>
      <c r="AB199" s="52"/>
      <c r="AC199" s="52"/>
      <c r="AD199" s="52"/>
      <c r="AE199" s="52"/>
      <c r="AF199" s="52"/>
      <c r="AG199" s="52"/>
      <c r="AH199" s="52"/>
      <c r="AI199" s="52"/>
      <c r="AJ199" s="52"/>
      <c r="AK199" s="52"/>
      <c r="AL199" s="52"/>
      <c r="AM199" s="52"/>
      <c r="AN199" s="52"/>
      <c r="AO199" s="52"/>
      <c r="AP199" s="51"/>
      <c r="AQ199" s="51"/>
      <c r="AR199" s="51"/>
      <c r="AS199" s="51"/>
      <c r="AT199" s="51"/>
      <c r="AU199" s="51"/>
      <c r="AV199" s="51"/>
      <c r="AW199" s="51"/>
      <c r="AX199" s="51"/>
      <c r="AY199" t="e">
        <f>#REF!</f>
        <v>#REF!</v>
      </c>
    </row>
    <row r="200" spans="1:51" ht="59.25" customHeight="1" x14ac:dyDescent="0.15">
      <c r="A200" s="106"/>
      <c r="B200" s="106"/>
      <c r="C200" s="106" t="s">
        <v>24</v>
      </c>
      <c r="D200" s="106"/>
      <c r="E200" s="106"/>
      <c r="F200" s="106"/>
      <c r="G200" s="106"/>
      <c r="H200" s="106"/>
      <c r="I200" s="106"/>
      <c r="J200" s="107" t="s">
        <v>197</v>
      </c>
      <c r="K200" s="108"/>
      <c r="L200" s="108"/>
      <c r="M200" s="108"/>
      <c r="N200" s="108"/>
      <c r="O200" s="108"/>
      <c r="P200" s="109" t="s">
        <v>25</v>
      </c>
      <c r="Q200" s="109"/>
      <c r="R200" s="109"/>
      <c r="S200" s="109"/>
      <c r="T200" s="109"/>
      <c r="U200" s="109"/>
      <c r="V200" s="109"/>
      <c r="W200" s="109"/>
      <c r="X200" s="109"/>
      <c r="Y200" s="110" t="s">
        <v>196</v>
      </c>
      <c r="Z200" s="111"/>
      <c r="AA200" s="111"/>
      <c r="AB200" s="111"/>
      <c r="AC200" s="107" t="s">
        <v>224</v>
      </c>
      <c r="AD200" s="107"/>
      <c r="AE200" s="107"/>
      <c r="AF200" s="107"/>
      <c r="AG200" s="107"/>
      <c r="AH200" s="110" t="s">
        <v>239</v>
      </c>
      <c r="AI200" s="106"/>
      <c r="AJ200" s="106"/>
      <c r="AK200" s="106"/>
      <c r="AL200" s="106" t="s">
        <v>19</v>
      </c>
      <c r="AM200" s="106"/>
      <c r="AN200" s="106"/>
      <c r="AO200" s="112"/>
      <c r="AP200" s="113" t="s">
        <v>198</v>
      </c>
      <c r="AQ200" s="113"/>
      <c r="AR200" s="113"/>
      <c r="AS200" s="113"/>
      <c r="AT200" s="113"/>
      <c r="AU200" s="113"/>
      <c r="AV200" s="113"/>
      <c r="AW200" s="113"/>
      <c r="AX200" s="113"/>
      <c r="AY200" t="e">
        <f>#REF!</f>
        <v>#REF!</v>
      </c>
    </row>
    <row r="201" spans="1:51" ht="42.75" customHeight="1" x14ac:dyDescent="0.15">
      <c r="A201" s="121">
        <v>1</v>
      </c>
      <c r="B201" s="121">
        <v>1</v>
      </c>
      <c r="C201" s="122" t="s">
        <v>676</v>
      </c>
      <c r="D201" s="123"/>
      <c r="E201" s="123"/>
      <c r="F201" s="123"/>
      <c r="G201" s="123"/>
      <c r="H201" s="123"/>
      <c r="I201" s="123"/>
      <c r="J201" s="124">
        <v>6010001030403</v>
      </c>
      <c r="K201" s="125"/>
      <c r="L201" s="125"/>
      <c r="M201" s="125"/>
      <c r="N201" s="125"/>
      <c r="O201" s="125"/>
      <c r="P201" s="126" t="s">
        <v>650</v>
      </c>
      <c r="Q201" s="126"/>
      <c r="R201" s="126"/>
      <c r="S201" s="126"/>
      <c r="T201" s="126"/>
      <c r="U201" s="126"/>
      <c r="V201" s="126"/>
      <c r="W201" s="126"/>
      <c r="X201" s="126"/>
      <c r="Y201" s="127">
        <f>ROUND((386595000+19166000)/1000000,0)</f>
        <v>406</v>
      </c>
      <c r="Z201" s="128"/>
      <c r="AA201" s="128"/>
      <c r="AB201" s="129"/>
      <c r="AC201" s="130" t="s">
        <v>649</v>
      </c>
      <c r="AD201" s="131"/>
      <c r="AE201" s="131"/>
      <c r="AF201" s="131"/>
      <c r="AG201" s="131"/>
      <c r="AH201" s="119">
        <v>2</v>
      </c>
      <c r="AI201" s="120"/>
      <c r="AJ201" s="120"/>
      <c r="AK201" s="120"/>
      <c r="AL201" s="95" t="s">
        <v>647</v>
      </c>
      <c r="AM201" s="96"/>
      <c r="AN201" s="96"/>
      <c r="AO201" s="97"/>
      <c r="AP201" s="94" t="s">
        <v>662</v>
      </c>
      <c r="AQ201" s="94"/>
      <c r="AR201" s="94"/>
      <c r="AS201" s="94"/>
      <c r="AT201" s="94"/>
      <c r="AU201" s="94"/>
      <c r="AV201" s="94"/>
      <c r="AW201" s="94"/>
      <c r="AX201" s="94"/>
      <c r="AY201" t="e">
        <f>#REF!</f>
        <v>#REF!</v>
      </c>
    </row>
    <row r="202" spans="1:51" ht="42.75" customHeight="1" x14ac:dyDescent="0.15">
      <c r="A202" s="121">
        <v>2</v>
      </c>
      <c r="B202" s="121">
        <v>1</v>
      </c>
      <c r="C202" s="122" t="s">
        <v>676</v>
      </c>
      <c r="D202" s="123"/>
      <c r="E202" s="123"/>
      <c r="F202" s="123"/>
      <c r="G202" s="123"/>
      <c r="H202" s="123"/>
      <c r="I202" s="123"/>
      <c r="J202" s="124">
        <v>6010001030403</v>
      </c>
      <c r="K202" s="125"/>
      <c r="L202" s="125"/>
      <c r="M202" s="125"/>
      <c r="N202" s="125"/>
      <c r="O202" s="125"/>
      <c r="P202" s="126" t="s">
        <v>652</v>
      </c>
      <c r="Q202" s="126"/>
      <c r="R202" s="126"/>
      <c r="S202" s="126"/>
      <c r="T202" s="126"/>
      <c r="U202" s="126"/>
      <c r="V202" s="126"/>
      <c r="W202" s="126"/>
      <c r="X202" s="126"/>
      <c r="Y202" s="127">
        <f>ROUND((30296200+223808750)/1000000,0)</f>
        <v>254</v>
      </c>
      <c r="Z202" s="128"/>
      <c r="AA202" s="128"/>
      <c r="AB202" s="129"/>
      <c r="AC202" s="130" t="s">
        <v>649</v>
      </c>
      <c r="AD202" s="131"/>
      <c r="AE202" s="131"/>
      <c r="AF202" s="131"/>
      <c r="AG202" s="131"/>
      <c r="AH202" s="119">
        <v>3</v>
      </c>
      <c r="AI202" s="120"/>
      <c r="AJ202" s="120"/>
      <c r="AK202" s="120"/>
      <c r="AL202" s="95" t="s">
        <v>647</v>
      </c>
      <c r="AM202" s="96"/>
      <c r="AN202" s="96"/>
      <c r="AO202" s="97"/>
      <c r="AP202" s="94" t="s">
        <v>651</v>
      </c>
      <c r="AQ202" s="94"/>
      <c r="AR202" s="94"/>
      <c r="AS202" s="94"/>
      <c r="AT202" s="94"/>
      <c r="AU202" s="94"/>
      <c r="AV202" s="94"/>
      <c r="AW202" s="94"/>
      <c r="AX202" s="94"/>
      <c r="AY202">
        <f>COUNTA($C$202)</f>
        <v>1</v>
      </c>
    </row>
    <row r="203" spans="1:51" ht="42.75" customHeight="1" x14ac:dyDescent="0.15">
      <c r="A203" s="121">
        <v>3</v>
      </c>
      <c r="B203" s="121">
        <v>1</v>
      </c>
      <c r="C203" s="122" t="s">
        <v>676</v>
      </c>
      <c r="D203" s="123"/>
      <c r="E203" s="123"/>
      <c r="F203" s="123"/>
      <c r="G203" s="123"/>
      <c r="H203" s="123"/>
      <c r="I203" s="123"/>
      <c r="J203" s="124">
        <v>6010001030403</v>
      </c>
      <c r="K203" s="125"/>
      <c r="L203" s="125"/>
      <c r="M203" s="125"/>
      <c r="N203" s="125"/>
      <c r="O203" s="125"/>
      <c r="P203" s="147" t="s">
        <v>653</v>
      </c>
      <c r="Q203" s="126"/>
      <c r="R203" s="126"/>
      <c r="S203" s="126"/>
      <c r="T203" s="126"/>
      <c r="U203" s="126"/>
      <c r="V203" s="126"/>
      <c r="W203" s="126"/>
      <c r="X203" s="126"/>
      <c r="Y203" s="127">
        <f>ROUND((17985000)/1000000,0)</f>
        <v>18</v>
      </c>
      <c r="Z203" s="128"/>
      <c r="AA203" s="128"/>
      <c r="AB203" s="129"/>
      <c r="AC203" s="130" t="s">
        <v>654</v>
      </c>
      <c r="AD203" s="131"/>
      <c r="AE203" s="131"/>
      <c r="AF203" s="131"/>
      <c r="AG203" s="131"/>
      <c r="AH203" s="148">
        <v>2</v>
      </c>
      <c r="AI203" s="149"/>
      <c r="AJ203" s="149"/>
      <c r="AK203" s="149"/>
      <c r="AL203" s="95" t="s">
        <v>647</v>
      </c>
      <c r="AM203" s="96"/>
      <c r="AN203" s="96"/>
      <c r="AO203" s="97"/>
      <c r="AP203" s="94" t="s">
        <v>651</v>
      </c>
      <c r="AQ203" s="94"/>
      <c r="AR203" s="94"/>
      <c r="AS203" s="94"/>
      <c r="AT203" s="94"/>
      <c r="AU203" s="94"/>
      <c r="AV203" s="94"/>
      <c r="AW203" s="94"/>
      <c r="AX203" s="94"/>
      <c r="AY203">
        <f>COUNTA($C$203)</f>
        <v>1</v>
      </c>
    </row>
    <row r="204" spans="1:51" ht="24.75" customHeight="1" x14ac:dyDescent="0.15">
      <c r="A204" s="49"/>
      <c r="B204" s="50" t="s">
        <v>167</v>
      </c>
      <c r="C204" s="49"/>
      <c r="D204" s="49"/>
      <c r="E204" s="49"/>
      <c r="F204" s="49"/>
      <c r="G204" s="49"/>
      <c r="H204" s="49"/>
      <c r="I204" s="49"/>
      <c r="J204" s="49"/>
      <c r="K204" s="49"/>
      <c r="L204" s="49"/>
      <c r="M204" s="49"/>
      <c r="N204" s="49"/>
      <c r="O204" s="49"/>
      <c r="P204" s="51"/>
      <c r="Q204" s="51"/>
      <c r="R204" s="51"/>
      <c r="S204" s="51"/>
      <c r="T204" s="51"/>
      <c r="U204" s="51"/>
      <c r="V204" s="51"/>
      <c r="W204" s="51"/>
      <c r="X204" s="51"/>
      <c r="Y204" s="52"/>
      <c r="Z204" s="52"/>
      <c r="AA204" s="52"/>
      <c r="AB204" s="52"/>
      <c r="AC204" s="52"/>
      <c r="AD204" s="52"/>
      <c r="AE204" s="52"/>
      <c r="AF204" s="52"/>
      <c r="AG204" s="52"/>
      <c r="AH204" s="52"/>
      <c r="AI204" s="52"/>
      <c r="AJ204" s="52"/>
      <c r="AK204" s="52"/>
      <c r="AL204" s="52"/>
      <c r="AM204" s="52"/>
      <c r="AN204" s="52"/>
      <c r="AO204" s="52"/>
      <c r="AP204" s="51"/>
      <c r="AQ204" s="51"/>
      <c r="AR204" s="51"/>
      <c r="AS204" s="51"/>
      <c r="AT204" s="51"/>
      <c r="AU204" s="51"/>
      <c r="AV204" s="51"/>
      <c r="AW204" s="51"/>
      <c r="AX204" s="51"/>
      <c r="AY204" t="e">
        <f>#REF!</f>
        <v>#REF!</v>
      </c>
    </row>
    <row r="205" spans="1:51" ht="59.25" customHeight="1" x14ac:dyDescent="0.15">
      <c r="A205" s="106"/>
      <c r="B205" s="106"/>
      <c r="C205" s="106" t="s">
        <v>24</v>
      </c>
      <c r="D205" s="106"/>
      <c r="E205" s="106"/>
      <c r="F205" s="106"/>
      <c r="G205" s="106"/>
      <c r="H205" s="106"/>
      <c r="I205" s="106"/>
      <c r="J205" s="107" t="s">
        <v>197</v>
      </c>
      <c r="K205" s="108"/>
      <c r="L205" s="108"/>
      <c r="M205" s="108"/>
      <c r="N205" s="108"/>
      <c r="O205" s="108"/>
      <c r="P205" s="109" t="s">
        <v>25</v>
      </c>
      <c r="Q205" s="109"/>
      <c r="R205" s="109"/>
      <c r="S205" s="109"/>
      <c r="T205" s="109"/>
      <c r="U205" s="109"/>
      <c r="V205" s="109"/>
      <c r="W205" s="109"/>
      <c r="X205" s="109"/>
      <c r="Y205" s="110" t="s">
        <v>196</v>
      </c>
      <c r="Z205" s="111"/>
      <c r="AA205" s="111"/>
      <c r="AB205" s="111"/>
      <c r="AC205" s="107" t="s">
        <v>224</v>
      </c>
      <c r="AD205" s="107"/>
      <c r="AE205" s="107"/>
      <c r="AF205" s="107"/>
      <c r="AG205" s="107"/>
      <c r="AH205" s="110" t="s">
        <v>239</v>
      </c>
      <c r="AI205" s="106"/>
      <c r="AJ205" s="106"/>
      <c r="AK205" s="106"/>
      <c r="AL205" s="106" t="s">
        <v>19</v>
      </c>
      <c r="AM205" s="106"/>
      <c r="AN205" s="106"/>
      <c r="AO205" s="112"/>
      <c r="AP205" s="113" t="s">
        <v>198</v>
      </c>
      <c r="AQ205" s="113"/>
      <c r="AR205" s="113"/>
      <c r="AS205" s="113"/>
      <c r="AT205" s="113"/>
      <c r="AU205" s="113"/>
      <c r="AV205" s="113"/>
      <c r="AW205" s="113"/>
      <c r="AX205" s="113"/>
      <c r="AY205" t="e">
        <f>#REF!</f>
        <v>#REF!</v>
      </c>
    </row>
    <row r="206" spans="1:51" ht="45" customHeight="1" x14ac:dyDescent="0.15">
      <c r="A206" s="121">
        <v>1</v>
      </c>
      <c r="B206" s="121">
        <v>1</v>
      </c>
      <c r="C206" s="122" t="s">
        <v>677</v>
      </c>
      <c r="D206" s="123"/>
      <c r="E206" s="123"/>
      <c r="F206" s="123"/>
      <c r="G206" s="123"/>
      <c r="H206" s="123"/>
      <c r="I206" s="123"/>
      <c r="J206" s="124">
        <v>5013201004656</v>
      </c>
      <c r="K206" s="125"/>
      <c r="L206" s="125"/>
      <c r="M206" s="125"/>
      <c r="N206" s="125"/>
      <c r="O206" s="125"/>
      <c r="P206" s="126" t="s">
        <v>655</v>
      </c>
      <c r="Q206" s="126"/>
      <c r="R206" s="126"/>
      <c r="S206" s="126"/>
      <c r="T206" s="126"/>
      <c r="U206" s="126"/>
      <c r="V206" s="126"/>
      <c r="W206" s="126"/>
      <c r="X206" s="126"/>
      <c r="Y206" s="127">
        <v>316</v>
      </c>
      <c r="Z206" s="128"/>
      <c r="AA206" s="128"/>
      <c r="AB206" s="129"/>
      <c r="AC206" s="130" t="s">
        <v>656</v>
      </c>
      <c r="AD206" s="131"/>
      <c r="AE206" s="131"/>
      <c r="AF206" s="131"/>
      <c r="AG206" s="131"/>
      <c r="AH206" s="119">
        <v>1</v>
      </c>
      <c r="AI206" s="120"/>
      <c r="AJ206" s="120"/>
      <c r="AK206" s="120"/>
      <c r="AL206" s="95" t="s">
        <v>647</v>
      </c>
      <c r="AM206" s="96"/>
      <c r="AN206" s="96"/>
      <c r="AO206" s="97"/>
      <c r="AP206" s="94" t="s">
        <v>651</v>
      </c>
      <c r="AQ206" s="94"/>
      <c r="AR206" s="94"/>
      <c r="AS206" s="94"/>
      <c r="AT206" s="94"/>
      <c r="AU206" s="94"/>
      <c r="AV206" s="94"/>
      <c r="AW206" s="94"/>
      <c r="AX206" s="94"/>
      <c r="AY206" t="e">
        <f>#REF!</f>
        <v>#REF!</v>
      </c>
    </row>
    <row r="207" spans="1:51" ht="24.75" customHeight="1" x14ac:dyDescent="0.15">
      <c r="A207" s="49"/>
      <c r="B207" s="50" t="s">
        <v>168</v>
      </c>
      <c r="C207" s="49"/>
      <c r="D207" s="49"/>
      <c r="E207" s="49"/>
      <c r="F207" s="49"/>
      <c r="G207" s="49"/>
      <c r="H207" s="49"/>
      <c r="I207" s="49"/>
      <c r="J207" s="49"/>
      <c r="K207" s="49"/>
      <c r="L207" s="49"/>
      <c r="M207" s="49"/>
      <c r="N207" s="49"/>
      <c r="O207" s="49"/>
      <c r="P207" s="51"/>
      <c r="Q207" s="51"/>
      <c r="R207" s="51"/>
      <c r="S207" s="51"/>
      <c r="T207" s="51"/>
      <c r="U207" s="51"/>
      <c r="V207" s="51"/>
      <c r="W207" s="51"/>
      <c r="X207" s="51"/>
      <c r="Y207" s="52"/>
      <c r="Z207" s="52"/>
      <c r="AA207" s="52"/>
      <c r="AB207" s="52"/>
      <c r="AC207" s="52"/>
      <c r="AD207" s="52"/>
      <c r="AE207" s="52"/>
      <c r="AF207" s="52"/>
      <c r="AG207" s="52"/>
      <c r="AH207" s="52"/>
      <c r="AI207" s="52"/>
      <c r="AJ207" s="52"/>
      <c r="AK207" s="52"/>
      <c r="AL207" s="52"/>
      <c r="AM207" s="52"/>
      <c r="AN207" s="52"/>
      <c r="AO207" s="52"/>
      <c r="AP207" s="51"/>
      <c r="AQ207" s="51"/>
      <c r="AR207" s="51"/>
      <c r="AS207" s="51"/>
      <c r="AT207" s="51"/>
      <c r="AU207" s="51"/>
      <c r="AV207" s="51"/>
      <c r="AW207" s="51"/>
      <c r="AX207" s="51"/>
      <c r="AY207" t="e">
        <f>#REF!</f>
        <v>#REF!</v>
      </c>
    </row>
    <row r="208" spans="1:51" ht="59.25" customHeight="1" x14ac:dyDescent="0.15">
      <c r="A208" s="106"/>
      <c r="B208" s="106"/>
      <c r="C208" s="106" t="s">
        <v>24</v>
      </c>
      <c r="D208" s="106"/>
      <c r="E208" s="106"/>
      <c r="F208" s="106"/>
      <c r="G208" s="106"/>
      <c r="H208" s="106"/>
      <c r="I208" s="106"/>
      <c r="J208" s="107" t="s">
        <v>197</v>
      </c>
      <c r="K208" s="108"/>
      <c r="L208" s="108"/>
      <c r="M208" s="108"/>
      <c r="N208" s="108"/>
      <c r="O208" s="108"/>
      <c r="P208" s="109" t="s">
        <v>25</v>
      </c>
      <c r="Q208" s="109"/>
      <c r="R208" s="109"/>
      <c r="S208" s="109"/>
      <c r="T208" s="109"/>
      <c r="U208" s="109"/>
      <c r="V208" s="109"/>
      <c r="W208" s="109"/>
      <c r="X208" s="109"/>
      <c r="Y208" s="110" t="s">
        <v>196</v>
      </c>
      <c r="Z208" s="111"/>
      <c r="AA208" s="111"/>
      <c r="AB208" s="111"/>
      <c r="AC208" s="107" t="s">
        <v>224</v>
      </c>
      <c r="AD208" s="107"/>
      <c r="AE208" s="107"/>
      <c r="AF208" s="107"/>
      <c r="AG208" s="107"/>
      <c r="AH208" s="110" t="s">
        <v>239</v>
      </c>
      <c r="AI208" s="106"/>
      <c r="AJ208" s="106"/>
      <c r="AK208" s="106"/>
      <c r="AL208" s="106" t="s">
        <v>19</v>
      </c>
      <c r="AM208" s="106"/>
      <c r="AN208" s="106"/>
      <c r="AO208" s="112"/>
      <c r="AP208" s="113" t="s">
        <v>198</v>
      </c>
      <c r="AQ208" s="113"/>
      <c r="AR208" s="113"/>
      <c r="AS208" s="113"/>
      <c r="AT208" s="113"/>
      <c r="AU208" s="113"/>
      <c r="AV208" s="113"/>
      <c r="AW208" s="113"/>
      <c r="AX208" s="113"/>
      <c r="AY208" t="e">
        <f>#REF!</f>
        <v>#REF!</v>
      </c>
    </row>
    <row r="209" spans="1:51" ht="44.25" customHeight="1" x14ac:dyDescent="0.15">
      <c r="A209" s="121">
        <v>1</v>
      </c>
      <c r="B209" s="121">
        <v>1</v>
      </c>
      <c r="C209" s="132" t="s">
        <v>679</v>
      </c>
      <c r="D209" s="133"/>
      <c r="E209" s="133"/>
      <c r="F209" s="133"/>
      <c r="G209" s="133"/>
      <c r="H209" s="133"/>
      <c r="I209" s="134"/>
      <c r="J209" s="135">
        <v>7010401072259</v>
      </c>
      <c r="K209" s="136"/>
      <c r="L209" s="136"/>
      <c r="M209" s="136"/>
      <c r="N209" s="136"/>
      <c r="O209" s="137"/>
      <c r="P209" s="138" t="s">
        <v>657</v>
      </c>
      <c r="Q209" s="139"/>
      <c r="R209" s="139"/>
      <c r="S209" s="139"/>
      <c r="T209" s="139"/>
      <c r="U209" s="139"/>
      <c r="V209" s="139"/>
      <c r="W209" s="139"/>
      <c r="X209" s="140"/>
      <c r="Y209" s="127">
        <f>ROUND((162712000)/1000000,0)</f>
        <v>163</v>
      </c>
      <c r="Z209" s="128"/>
      <c r="AA209" s="128"/>
      <c r="AB209" s="129"/>
      <c r="AC209" s="141" t="s">
        <v>656</v>
      </c>
      <c r="AD209" s="142"/>
      <c r="AE209" s="142"/>
      <c r="AF209" s="142"/>
      <c r="AG209" s="143"/>
      <c r="AH209" s="144">
        <v>1</v>
      </c>
      <c r="AI209" s="145"/>
      <c r="AJ209" s="145"/>
      <c r="AK209" s="146"/>
      <c r="AL209" s="95" t="s">
        <v>647</v>
      </c>
      <c r="AM209" s="96"/>
      <c r="AN209" s="96"/>
      <c r="AO209" s="97"/>
      <c r="AP209" s="98" t="s">
        <v>651</v>
      </c>
      <c r="AQ209" s="99"/>
      <c r="AR209" s="99"/>
      <c r="AS209" s="99"/>
      <c r="AT209" s="99"/>
      <c r="AU209" s="99"/>
      <c r="AV209" s="99"/>
      <c r="AW209" s="99"/>
      <c r="AX209" s="100"/>
      <c r="AY209" t="e">
        <f>#REF!</f>
        <v>#REF!</v>
      </c>
    </row>
    <row r="210" spans="1:51" ht="44.25" customHeight="1" x14ac:dyDescent="0.15">
      <c r="A210" s="121">
        <v>2</v>
      </c>
      <c r="B210" s="121">
        <v>1</v>
      </c>
      <c r="C210" s="122" t="s">
        <v>679</v>
      </c>
      <c r="D210" s="123"/>
      <c r="E210" s="123"/>
      <c r="F210" s="123"/>
      <c r="G210" s="123"/>
      <c r="H210" s="123"/>
      <c r="I210" s="123"/>
      <c r="J210" s="124">
        <v>7010401072259</v>
      </c>
      <c r="K210" s="125"/>
      <c r="L210" s="125"/>
      <c r="M210" s="125"/>
      <c r="N210" s="125"/>
      <c r="O210" s="125"/>
      <c r="P210" s="126" t="s">
        <v>657</v>
      </c>
      <c r="Q210" s="126"/>
      <c r="R210" s="126"/>
      <c r="S210" s="126"/>
      <c r="T210" s="126"/>
      <c r="U210" s="126"/>
      <c r="V210" s="126"/>
      <c r="W210" s="126"/>
      <c r="X210" s="126"/>
      <c r="Y210" s="127">
        <f>ROUND((3800000+4910000+200000)/1000000,0)</f>
        <v>9</v>
      </c>
      <c r="Z210" s="128"/>
      <c r="AA210" s="128"/>
      <c r="AB210" s="129"/>
      <c r="AC210" s="130" t="s">
        <v>663</v>
      </c>
      <c r="AD210" s="131"/>
      <c r="AE210" s="131"/>
      <c r="AF210" s="131"/>
      <c r="AG210" s="131"/>
      <c r="AH210" s="119">
        <v>1</v>
      </c>
      <c r="AI210" s="120"/>
      <c r="AJ210" s="120"/>
      <c r="AK210" s="120"/>
      <c r="AL210" s="95" t="s">
        <v>647</v>
      </c>
      <c r="AM210" s="96"/>
      <c r="AN210" s="96"/>
      <c r="AO210" s="97"/>
      <c r="AP210" s="94" t="s">
        <v>651</v>
      </c>
      <c r="AQ210" s="94"/>
      <c r="AR210" s="94"/>
      <c r="AS210" s="94"/>
      <c r="AT210" s="94"/>
      <c r="AU210" s="94"/>
      <c r="AV210" s="94"/>
      <c r="AW210" s="94"/>
      <c r="AX210" s="94"/>
      <c r="AY210">
        <f>COUNTA($C$210)</f>
        <v>1</v>
      </c>
    </row>
    <row r="211" spans="1:51" ht="24.75" customHeight="1" x14ac:dyDescent="0.15">
      <c r="A211" s="53"/>
      <c r="B211" s="53"/>
      <c r="C211" s="53"/>
      <c r="D211" s="53"/>
      <c r="E211" s="53"/>
      <c r="F211" s="53"/>
      <c r="G211" s="53"/>
      <c r="H211" s="53"/>
      <c r="I211" s="53"/>
      <c r="J211" s="53"/>
      <c r="K211" s="53"/>
      <c r="L211" s="53"/>
      <c r="M211" s="53"/>
      <c r="N211" s="53"/>
      <c r="O211" s="53"/>
      <c r="P211" s="54"/>
      <c r="Q211" s="54"/>
      <c r="R211" s="54"/>
      <c r="S211" s="54"/>
      <c r="T211" s="54"/>
      <c r="U211" s="54"/>
      <c r="V211" s="54"/>
      <c r="W211" s="54"/>
      <c r="X211" s="54"/>
      <c r="Y211" s="55"/>
      <c r="Z211" s="55"/>
      <c r="AA211" s="55"/>
      <c r="AB211" s="55"/>
      <c r="AC211" s="55"/>
      <c r="AD211" s="55"/>
      <c r="AE211" s="55"/>
      <c r="AF211" s="55"/>
      <c r="AG211" s="55"/>
      <c r="AH211" s="55"/>
      <c r="AI211" s="55"/>
      <c r="AJ211" s="55"/>
      <c r="AK211" s="55"/>
      <c r="AL211" s="55"/>
      <c r="AM211" s="55"/>
      <c r="AN211" s="55"/>
      <c r="AO211" s="55"/>
      <c r="AP211" s="54"/>
      <c r="AQ211" s="54"/>
      <c r="AR211" s="54"/>
      <c r="AS211" s="54"/>
      <c r="AT211" s="54"/>
      <c r="AU211" s="54"/>
      <c r="AV211" s="54"/>
      <c r="AW211" s="54"/>
      <c r="AX211" s="54"/>
      <c r="AY211">
        <f>COUNTA($C$214)</f>
        <v>1</v>
      </c>
    </row>
    <row r="212" spans="1:51" ht="24.75" customHeight="1" x14ac:dyDescent="0.15">
      <c r="A212" s="49"/>
      <c r="B212" s="50" t="s">
        <v>169</v>
      </c>
      <c r="C212" s="49"/>
      <c r="D212" s="49"/>
      <c r="E212" s="49"/>
      <c r="F212" s="49"/>
      <c r="G212" s="49"/>
      <c r="H212" s="49"/>
      <c r="I212" s="49"/>
      <c r="J212" s="49"/>
      <c r="K212" s="49"/>
      <c r="L212" s="49"/>
      <c r="M212" s="49"/>
      <c r="N212" s="49"/>
      <c r="O212" s="49"/>
      <c r="P212" s="51"/>
      <c r="Q212" s="51"/>
      <c r="R212" s="51"/>
      <c r="S212" s="51"/>
      <c r="T212" s="51"/>
      <c r="U212" s="51"/>
      <c r="V212" s="51"/>
      <c r="W212" s="51"/>
      <c r="X212" s="51"/>
      <c r="Y212" s="52"/>
      <c r="Z212" s="52"/>
      <c r="AA212" s="52"/>
      <c r="AB212" s="52"/>
      <c r="AC212" s="52"/>
      <c r="AD212" s="52"/>
      <c r="AE212" s="52"/>
      <c r="AF212" s="52"/>
      <c r="AG212" s="52"/>
      <c r="AH212" s="52"/>
      <c r="AI212" s="52"/>
      <c r="AJ212" s="52"/>
      <c r="AK212" s="52"/>
      <c r="AL212" s="52"/>
      <c r="AM212" s="52"/>
      <c r="AN212" s="52"/>
      <c r="AO212" s="52"/>
      <c r="AP212" s="51"/>
      <c r="AQ212" s="51"/>
      <c r="AR212" s="51"/>
      <c r="AS212" s="51"/>
      <c r="AT212" s="51"/>
      <c r="AU212" s="51"/>
      <c r="AV212" s="51"/>
      <c r="AW212" s="51"/>
      <c r="AX212" s="51"/>
      <c r="AY212">
        <f>$AY$211</f>
        <v>1</v>
      </c>
    </row>
    <row r="213" spans="1:51" ht="59.25" customHeight="1" x14ac:dyDescent="0.15">
      <c r="A213" s="106"/>
      <c r="B213" s="106"/>
      <c r="C213" s="106" t="s">
        <v>24</v>
      </c>
      <c r="D213" s="106"/>
      <c r="E213" s="106"/>
      <c r="F213" s="106"/>
      <c r="G213" s="106"/>
      <c r="H213" s="106"/>
      <c r="I213" s="106"/>
      <c r="J213" s="107" t="s">
        <v>197</v>
      </c>
      <c r="K213" s="108"/>
      <c r="L213" s="108"/>
      <c r="M213" s="108"/>
      <c r="N213" s="108"/>
      <c r="O213" s="108"/>
      <c r="P213" s="109" t="s">
        <v>25</v>
      </c>
      <c r="Q213" s="109"/>
      <c r="R213" s="109"/>
      <c r="S213" s="109"/>
      <c r="T213" s="109"/>
      <c r="U213" s="109"/>
      <c r="V213" s="109"/>
      <c r="W213" s="109"/>
      <c r="X213" s="109"/>
      <c r="Y213" s="110" t="s">
        <v>196</v>
      </c>
      <c r="Z213" s="111"/>
      <c r="AA213" s="111"/>
      <c r="AB213" s="111"/>
      <c r="AC213" s="107" t="s">
        <v>224</v>
      </c>
      <c r="AD213" s="107"/>
      <c r="AE213" s="107"/>
      <c r="AF213" s="107"/>
      <c r="AG213" s="107"/>
      <c r="AH213" s="110" t="s">
        <v>239</v>
      </c>
      <c r="AI213" s="106"/>
      <c r="AJ213" s="106"/>
      <c r="AK213" s="106"/>
      <c r="AL213" s="106" t="s">
        <v>19</v>
      </c>
      <c r="AM213" s="106"/>
      <c r="AN213" s="106"/>
      <c r="AO213" s="112"/>
      <c r="AP213" s="113" t="s">
        <v>198</v>
      </c>
      <c r="AQ213" s="113"/>
      <c r="AR213" s="113"/>
      <c r="AS213" s="113"/>
      <c r="AT213" s="113"/>
      <c r="AU213" s="113"/>
      <c r="AV213" s="113"/>
      <c r="AW213" s="113"/>
      <c r="AX213" s="113"/>
      <c r="AY213">
        <f>$AY$211</f>
        <v>1</v>
      </c>
    </row>
    <row r="214" spans="1:51" ht="48.75" customHeight="1" x14ac:dyDescent="0.15">
      <c r="A214" s="121">
        <v>1</v>
      </c>
      <c r="B214" s="121">
        <v>1</v>
      </c>
      <c r="C214" s="122" t="s">
        <v>678</v>
      </c>
      <c r="D214" s="123"/>
      <c r="E214" s="123"/>
      <c r="F214" s="123"/>
      <c r="G214" s="123"/>
      <c r="H214" s="123"/>
      <c r="I214" s="123"/>
      <c r="J214" s="124">
        <v>7010001008844</v>
      </c>
      <c r="K214" s="125"/>
      <c r="L214" s="125"/>
      <c r="M214" s="125"/>
      <c r="N214" s="125"/>
      <c r="O214" s="125"/>
      <c r="P214" s="126" t="s">
        <v>635</v>
      </c>
      <c r="Q214" s="126"/>
      <c r="R214" s="126"/>
      <c r="S214" s="126"/>
      <c r="T214" s="126"/>
      <c r="U214" s="126"/>
      <c r="V214" s="126"/>
      <c r="W214" s="126"/>
      <c r="X214" s="126"/>
      <c r="Y214" s="127">
        <f>ROUND((88100000)/1000000,0)</f>
        <v>88</v>
      </c>
      <c r="Z214" s="128"/>
      <c r="AA214" s="128"/>
      <c r="AB214" s="129"/>
      <c r="AC214" s="130" t="s">
        <v>656</v>
      </c>
      <c r="AD214" s="131"/>
      <c r="AE214" s="131"/>
      <c r="AF214" s="131"/>
      <c r="AG214" s="131"/>
      <c r="AH214" s="119">
        <v>1</v>
      </c>
      <c r="AI214" s="120"/>
      <c r="AJ214" s="120"/>
      <c r="AK214" s="120"/>
      <c r="AL214" s="95" t="s">
        <v>647</v>
      </c>
      <c r="AM214" s="96"/>
      <c r="AN214" s="96"/>
      <c r="AO214" s="97"/>
      <c r="AP214" s="94" t="s">
        <v>651</v>
      </c>
      <c r="AQ214" s="94"/>
      <c r="AR214" s="94"/>
      <c r="AS214" s="94"/>
      <c r="AT214" s="94"/>
      <c r="AU214" s="94"/>
      <c r="AV214" s="94"/>
      <c r="AW214" s="94"/>
      <c r="AX214" s="94"/>
      <c r="AY214">
        <f>$AY$211</f>
        <v>1</v>
      </c>
    </row>
    <row r="215" spans="1:51" ht="24.75" customHeight="1" x14ac:dyDescent="0.15">
      <c r="A215" s="114" t="s">
        <v>561</v>
      </c>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t="s">
        <v>225</v>
      </c>
      <c r="AM215" s="118"/>
      <c r="AN215" s="118"/>
      <c r="AO215" s="64" t="s">
        <v>645</v>
      </c>
      <c r="AP215" s="56"/>
      <c r="AQ215" s="56"/>
      <c r="AR215" s="56"/>
      <c r="AS215" s="56"/>
      <c r="AT215" s="56"/>
      <c r="AU215" s="56"/>
      <c r="AV215" s="56"/>
      <c r="AW215" s="56"/>
      <c r="AX215" s="57"/>
      <c r="AY215">
        <f>COUNTIF($AO$215,"☑")</f>
        <v>1</v>
      </c>
    </row>
  </sheetData>
  <sheetProtection formatRows="0"/>
  <dataConsolidate link="1"/>
  <mergeCells count="875">
    <mergeCell ref="AT95:AU95"/>
    <mergeCell ref="AV95:AW95"/>
    <mergeCell ref="A76:AX76"/>
    <mergeCell ref="A77:AX77"/>
    <mergeCell ref="A78:AX78"/>
    <mergeCell ref="A79:E79"/>
    <mergeCell ref="F79:AX79"/>
    <mergeCell ref="A80:AX80"/>
    <mergeCell ref="A74:B75"/>
    <mergeCell ref="C74:F74"/>
    <mergeCell ref="G74:AX74"/>
    <mergeCell ref="C75:F75"/>
    <mergeCell ref="G75:AX75"/>
    <mergeCell ref="A81:E81"/>
    <mergeCell ref="F81:AX81"/>
    <mergeCell ref="A82:AX82"/>
    <mergeCell ref="A83:AX83"/>
    <mergeCell ref="A84:AX84"/>
    <mergeCell ref="A85:D85"/>
    <mergeCell ref="E85:P85"/>
    <mergeCell ref="Q85:AB85"/>
    <mergeCell ref="AC85:AN85"/>
    <mergeCell ref="AO85:AX85"/>
    <mergeCell ref="E86:P86"/>
    <mergeCell ref="O72:AF72"/>
    <mergeCell ref="O73:AF73"/>
    <mergeCell ref="O68:AF68"/>
    <mergeCell ref="C68:N68"/>
    <mergeCell ref="C71:D71"/>
    <mergeCell ref="E71:G71"/>
    <mergeCell ref="H71:I71"/>
    <mergeCell ref="C70:D70"/>
    <mergeCell ref="E70:G70"/>
    <mergeCell ref="H70:I70"/>
    <mergeCell ref="J70:L70"/>
    <mergeCell ref="M70:N70"/>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I14:O14"/>
    <mergeCell ref="P14:V14"/>
    <mergeCell ref="P15:V15"/>
    <mergeCell ref="W15:AC15"/>
    <mergeCell ref="AD15:AJ15"/>
    <mergeCell ref="AK15:AQ15"/>
    <mergeCell ref="AR15:AX15"/>
    <mergeCell ref="G43:V44"/>
    <mergeCell ref="U47:AX4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7"/>
    <mergeCell ref="G22:O22"/>
    <mergeCell ref="P22:V22"/>
    <mergeCell ref="W22:AC22"/>
    <mergeCell ref="G27:O27"/>
    <mergeCell ref="P27:V27"/>
    <mergeCell ref="W27:AC27"/>
    <mergeCell ref="A28:F28"/>
    <mergeCell ref="G28:AX28"/>
    <mergeCell ref="AD22:AX22"/>
    <mergeCell ref="G23:O23"/>
    <mergeCell ref="P23:V23"/>
    <mergeCell ref="W23:AC23"/>
    <mergeCell ref="AD23:AX27"/>
    <mergeCell ref="G24:O24"/>
    <mergeCell ref="G26:O26"/>
    <mergeCell ref="P26:V26"/>
    <mergeCell ref="W26:AC26"/>
    <mergeCell ref="P24:V24"/>
    <mergeCell ref="W24:AC24"/>
    <mergeCell ref="G25:O25"/>
    <mergeCell ref="W25:AC25"/>
    <mergeCell ref="AW36:AX36"/>
    <mergeCell ref="AI38:AL38"/>
    <mergeCell ref="AM38:AP38"/>
    <mergeCell ref="AQ38:AT38"/>
    <mergeCell ref="G33:X34"/>
    <mergeCell ref="AE33:AH33"/>
    <mergeCell ref="AI33:AL33"/>
    <mergeCell ref="AM33:AP33"/>
    <mergeCell ref="AQ33:AX33"/>
    <mergeCell ref="Y34:AA34"/>
    <mergeCell ref="G30:O31"/>
    <mergeCell ref="P30:X31"/>
    <mergeCell ref="Y30:AA30"/>
    <mergeCell ref="AB30:AD30"/>
    <mergeCell ref="P25:V25"/>
    <mergeCell ref="AU29:AX29"/>
    <mergeCell ref="AM32:AP32"/>
    <mergeCell ref="AQ32:AX32"/>
    <mergeCell ref="Y33:AA33"/>
    <mergeCell ref="AB33:AD33"/>
    <mergeCell ref="AE30:AH30"/>
    <mergeCell ref="AI30:AL30"/>
    <mergeCell ref="AU38:AX38"/>
    <mergeCell ref="G37:O39"/>
    <mergeCell ref="P37:X39"/>
    <mergeCell ref="Y37:AA37"/>
    <mergeCell ref="AB37:AD37"/>
    <mergeCell ref="AE37:AH37"/>
    <mergeCell ref="AI37:AL37"/>
    <mergeCell ref="Y39:AA39"/>
    <mergeCell ref="AB39:AD39"/>
    <mergeCell ref="AE39:AH39"/>
    <mergeCell ref="A29:F31"/>
    <mergeCell ref="G29:O29"/>
    <mergeCell ref="P29:X29"/>
    <mergeCell ref="Y29:AA29"/>
    <mergeCell ref="AB29:AD29"/>
    <mergeCell ref="AE29:AH29"/>
    <mergeCell ref="AM34:AP34"/>
    <mergeCell ref="AQ34:AX34"/>
    <mergeCell ref="AQ36:AR36"/>
    <mergeCell ref="AS36:AT36"/>
    <mergeCell ref="AU36:AV36"/>
    <mergeCell ref="AM30:AP30"/>
    <mergeCell ref="AQ30:AT30"/>
    <mergeCell ref="AU30:AX30"/>
    <mergeCell ref="Y31:AA31"/>
    <mergeCell ref="AB31:AD31"/>
    <mergeCell ref="AE31:AH31"/>
    <mergeCell ref="AI31:AL31"/>
    <mergeCell ref="AM31:AP31"/>
    <mergeCell ref="AQ31:AT31"/>
    <mergeCell ref="AU31:AX31"/>
    <mergeCell ref="AI29:AL29"/>
    <mergeCell ref="AM29:AP29"/>
    <mergeCell ref="AQ29:AT29"/>
    <mergeCell ref="A32:F34"/>
    <mergeCell ref="G32:X32"/>
    <mergeCell ref="Y32:AA32"/>
    <mergeCell ref="AB32:AD32"/>
    <mergeCell ref="AE32:AH32"/>
    <mergeCell ref="AI32:AL32"/>
    <mergeCell ref="AB34:AD34"/>
    <mergeCell ref="AE34:AH34"/>
    <mergeCell ref="AI34:AL34"/>
    <mergeCell ref="A40:F41"/>
    <mergeCell ref="G40:AX41"/>
    <mergeCell ref="AM37:AP37"/>
    <mergeCell ref="AQ37:AT37"/>
    <mergeCell ref="AU37:AX37"/>
    <mergeCell ref="Y38:AA38"/>
    <mergeCell ref="AB38:AD38"/>
    <mergeCell ref="AE38:AH38"/>
    <mergeCell ref="AI39:AL39"/>
    <mergeCell ref="AM39:AP39"/>
    <mergeCell ref="AQ39:AT39"/>
    <mergeCell ref="AU39:AX39"/>
    <mergeCell ref="A35:F39"/>
    <mergeCell ref="G35:O36"/>
    <mergeCell ref="P35:X36"/>
    <mergeCell ref="Y35:AA36"/>
    <mergeCell ref="AB35:AD36"/>
    <mergeCell ref="AE35:AH36"/>
    <mergeCell ref="AI35:AL36"/>
    <mergeCell ref="AM35:AP36"/>
    <mergeCell ref="AQ35:AT35"/>
    <mergeCell ref="AU35:AX35"/>
    <mergeCell ref="U46:AX46"/>
    <mergeCell ref="G47:T47"/>
    <mergeCell ref="A48:AX48"/>
    <mergeCell ref="C49:AC49"/>
    <mergeCell ref="AD49:AF49"/>
    <mergeCell ref="AG49:AX49"/>
    <mergeCell ref="A42:B47"/>
    <mergeCell ref="C42:D44"/>
    <mergeCell ref="E42:F42"/>
    <mergeCell ref="G42:AX42"/>
    <mergeCell ref="E43:F44"/>
    <mergeCell ref="W43:AA43"/>
    <mergeCell ref="AB43:AX43"/>
    <mergeCell ref="W44:AA44"/>
    <mergeCell ref="AB44:AX44"/>
    <mergeCell ref="C45:D47"/>
    <mergeCell ref="E45:F47"/>
    <mergeCell ref="G45:I45"/>
    <mergeCell ref="J45:T45"/>
    <mergeCell ref="U45:AX45"/>
    <mergeCell ref="G46:T46"/>
    <mergeCell ref="E54:AC54"/>
    <mergeCell ref="AD54:AF54"/>
    <mergeCell ref="E55:AC55"/>
    <mergeCell ref="AD55:AF55"/>
    <mergeCell ref="C56:AC56"/>
    <mergeCell ref="A50:B52"/>
    <mergeCell ref="C50:AC50"/>
    <mergeCell ref="AD50:AF50"/>
    <mergeCell ref="AG50:AX50"/>
    <mergeCell ref="C51:AC51"/>
    <mergeCell ref="AD51:AF51"/>
    <mergeCell ref="AG51:AX51"/>
    <mergeCell ref="C52:AC52"/>
    <mergeCell ref="AD52:AF52"/>
    <mergeCell ref="AG52:AX52"/>
    <mergeCell ref="A53:B62"/>
    <mergeCell ref="C53:AC53"/>
    <mergeCell ref="AD53:AF53"/>
    <mergeCell ref="AG53:AX55"/>
    <mergeCell ref="C54:D55"/>
    <mergeCell ref="AD62:AF62"/>
    <mergeCell ref="AG62:AX62"/>
    <mergeCell ref="C59:AC59"/>
    <mergeCell ref="AD59:AF59"/>
    <mergeCell ref="AG59:AX59"/>
    <mergeCell ref="C60:AC60"/>
    <mergeCell ref="AD60:AF60"/>
    <mergeCell ref="AG60:AX60"/>
    <mergeCell ref="AD56:AF56"/>
    <mergeCell ref="AG56:AX56"/>
    <mergeCell ref="C57:AC57"/>
    <mergeCell ref="AD57:AF57"/>
    <mergeCell ref="AG57:AX57"/>
    <mergeCell ref="C58:AC58"/>
    <mergeCell ref="AD58:AF58"/>
    <mergeCell ref="AG58:AX58"/>
    <mergeCell ref="C61:AC61"/>
    <mergeCell ref="AD61:AF61"/>
    <mergeCell ref="AG61:AX61"/>
    <mergeCell ref="C62:AC62"/>
    <mergeCell ref="A67:B73"/>
    <mergeCell ref="C67:AC67"/>
    <mergeCell ref="AD67:AF67"/>
    <mergeCell ref="AG67:AX73"/>
    <mergeCell ref="J71:L71"/>
    <mergeCell ref="M71:N71"/>
    <mergeCell ref="C72:D72"/>
    <mergeCell ref="E72:G72"/>
    <mergeCell ref="H72:I72"/>
    <mergeCell ref="J72:L72"/>
    <mergeCell ref="M72:N72"/>
    <mergeCell ref="C73:D73"/>
    <mergeCell ref="E73:G73"/>
    <mergeCell ref="H73:I73"/>
    <mergeCell ref="J73:L73"/>
    <mergeCell ref="M73:N73"/>
    <mergeCell ref="C69:D69"/>
    <mergeCell ref="E69:G69"/>
    <mergeCell ref="H69:I69"/>
    <mergeCell ref="J69:L69"/>
    <mergeCell ref="M69:N69"/>
    <mergeCell ref="O69:AF69"/>
    <mergeCell ref="O70:AF70"/>
    <mergeCell ref="O71:AF71"/>
    <mergeCell ref="A63:B66"/>
    <mergeCell ref="C63:AC63"/>
    <mergeCell ref="AD63:AF63"/>
    <mergeCell ref="AG63:AX63"/>
    <mergeCell ref="C64:AC64"/>
    <mergeCell ref="AD64:AF64"/>
    <mergeCell ref="AG64:AX64"/>
    <mergeCell ref="C65:AC65"/>
    <mergeCell ref="AD65:AF65"/>
    <mergeCell ref="AG65:AX65"/>
    <mergeCell ref="C66:AC66"/>
    <mergeCell ref="AD66:AF66"/>
    <mergeCell ref="AG66:AX66"/>
    <mergeCell ref="Q86:AB86"/>
    <mergeCell ref="AC86:AN86"/>
    <mergeCell ref="AO86:AX86"/>
    <mergeCell ref="A87:D87"/>
    <mergeCell ref="E87:P87"/>
    <mergeCell ref="Q87:AB87"/>
    <mergeCell ref="AC87:AN87"/>
    <mergeCell ref="AO87:AX87"/>
    <mergeCell ref="A86:D86"/>
    <mergeCell ref="A88:D88"/>
    <mergeCell ref="E88:P88"/>
    <mergeCell ref="Q88:AB88"/>
    <mergeCell ref="AC88:AN88"/>
    <mergeCell ref="AO88:AX88"/>
    <mergeCell ref="A89:D89"/>
    <mergeCell ref="E89:P89"/>
    <mergeCell ref="Q89:AB89"/>
    <mergeCell ref="AC89:AN89"/>
    <mergeCell ref="AO89:AX89"/>
    <mergeCell ref="A92:D92"/>
    <mergeCell ref="E92:P92"/>
    <mergeCell ref="Q92:AB92"/>
    <mergeCell ref="AC92:AN92"/>
    <mergeCell ref="AO92:AX92"/>
    <mergeCell ref="A93:D93"/>
    <mergeCell ref="A90:D90"/>
    <mergeCell ref="E90:P90"/>
    <mergeCell ref="Q90:AB90"/>
    <mergeCell ref="AC90:AN90"/>
    <mergeCell ref="AO90:AX90"/>
    <mergeCell ref="A91:D91"/>
    <mergeCell ref="E91:P91"/>
    <mergeCell ref="Q91:AB91"/>
    <mergeCell ref="AC91:AN91"/>
    <mergeCell ref="AO91:AX91"/>
    <mergeCell ref="AA93:AB93"/>
    <mergeCell ref="AC93:AE93"/>
    <mergeCell ref="AG93:AH93"/>
    <mergeCell ref="AJ93:AK93"/>
    <mergeCell ref="AM93:AN93"/>
    <mergeCell ref="AO93:AP93"/>
    <mergeCell ref="AU93:AV93"/>
    <mergeCell ref="A96:F134"/>
    <mergeCell ref="A135:F182"/>
    <mergeCell ref="G135:AB135"/>
    <mergeCell ref="AC135:AX135"/>
    <mergeCell ref="G136:K136"/>
    <mergeCell ref="L136:X136"/>
    <mergeCell ref="AA95:AB95"/>
    <mergeCell ref="AM94:AN94"/>
    <mergeCell ref="AO94:AP94"/>
    <mergeCell ref="AR94:AS94"/>
    <mergeCell ref="AU94:AV94"/>
    <mergeCell ref="A95:D95"/>
    <mergeCell ref="O95:P95"/>
    <mergeCell ref="U94:V94"/>
    <mergeCell ref="X94:Y94"/>
    <mergeCell ref="AA94:AB94"/>
    <mergeCell ref="AC94:AE94"/>
    <mergeCell ref="AG94:AH94"/>
    <mergeCell ref="AJ94:AK94"/>
    <mergeCell ref="A94:D94"/>
    <mergeCell ref="E94:G94"/>
    <mergeCell ref="I94:J94"/>
    <mergeCell ref="L94:M94"/>
    <mergeCell ref="O94:P94"/>
    <mergeCell ref="AH139:AT139"/>
    <mergeCell ref="AU139:AX139"/>
    <mergeCell ref="G138:K138"/>
    <mergeCell ref="L138:X138"/>
    <mergeCell ref="Y138:AB138"/>
    <mergeCell ref="AC138:AG138"/>
    <mergeCell ref="AH138:AT138"/>
    <mergeCell ref="AU138:AX138"/>
    <mergeCell ref="Y136:AB136"/>
    <mergeCell ref="AC136:AG136"/>
    <mergeCell ref="AH136:AT136"/>
    <mergeCell ref="AU136:AX136"/>
    <mergeCell ref="G137:K137"/>
    <mergeCell ref="L137:X137"/>
    <mergeCell ref="Y137:AB137"/>
    <mergeCell ref="AC137:AG137"/>
    <mergeCell ref="AH137:AT137"/>
    <mergeCell ref="AU137:AX137"/>
    <mergeCell ref="G139:K139"/>
    <mergeCell ref="L139:X139"/>
    <mergeCell ref="Y139:AB139"/>
    <mergeCell ref="AC139:AG139"/>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Y182:AB182"/>
    <mergeCell ref="AC182:AG182"/>
    <mergeCell ref="AH182:AT182"/>
    <mergeCell ref="AU182:AX182"/>
    <mergeCell ref="G181:K181"/>
    <mergeCell ref="L181:X181"/>
    <mergeCell ref="Y181:AB181"/>
    <mergeCell ref="AC181:AG181"/>
    <mergeCell ref="AH181:AT181"/>
    <mergeCell ref="AU181:AX181"/>
    <mergeCell ref="AL183:AN183"/>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P192:AX192"/>
    <mergeCell ref="AL191:AO191"/>
    <mergeCell ref="AP191:AX191"/>
    <mergeCell ref="A192:B192"/>
    <mergeCell ref="C192:I192"/>
    <mergeCell ref="J192:O192"/>
    <mergeCell ref="P192:X192"/>
    <mergeCell ref="Y192:AB192"/>
    <mergeCell ref="AC192:AG192"/>
    <mergeCell ref="AH192:AK192"/>
    <mergeCell ref="AL192:AO192"/>
    <mergeCell ref="A191:B191"/>
    <mergeCell ref="C191:I191"/>
    <mergeCell ref="J191:O191"/>
    <mergeCell ref="P191:X191"/>
    <mergeCell ref="Y191:AB191"/>
    <mergeCell ref="AC191:AG191"/>
    <mergeCell ref="AH191:AK191"/>
    <mergeCell ref="AH197:AK197"/>
    <mergeCell ref="AL197:AO197"/>
    <mergeCell ref="AP197:AX197"/>
    <mergeCell ref="AL195:AO195"/>
    <mergeCell ref="AP195:AX195"/>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H198:AK198"/>
    <mergeCell ref="AL198:AO198"/>
    <mergeCell ref="AP198:AX198"/>
    <mergeCell ref="A198:B198"/>
    <mergeCell ref="C198:I198"/>
    <mergeCell ref="J198:O198"/>
    <mergeCell ref="P198:X198"/>
    <mergeCell ref="Y198:AB198"/>
    <mergeCell ref="AC198:AG198"/>
    <mergeCell ref="AP200:AX200"/>
    <mergeCell ref="A201:B201"/>
    <mergeCell ref="C201:I201"/>
    <mergeCell ref="J201:O201"/>
    <mergeCell ref="P201:X201"/>
    <mergeCell ref="Y201:AB201"/>
    <mergeCell ref="AC201:AG201"/>
    <mergeCell ref="AH201:AK201"/>
    <mergeCell ref="AL201:AO201"/>
    <mergeCell ref="AP201:AX201"/>
    <mergeCell ref="A200:B200"/>
    <mergeCell ref="C200:I200"/>
    <mergeCell ref="J200:O200"/>
    <mergeCell ref="P200:X200"/>
    <mergeCell ref="Y200:AB200"/>
    <mergeCell ref="AC200:AG200"/>
    <mergeCell ref="AH200:AK200"/>
    <mergeCell ref="AL200:AO200"/>
    <mergeCell ref="AL203:AO203"/>
    <mergeCell ref="AP203:AX203"/>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6:AX206"/>
    <mergeCell ref="AL205:AO205"/>
    <mergeCell ref="AP205:AX205"/>
    <mergeCell ref="A206:B206"/>
    <mergeCell ref="C206:I206"/>
    <mergeCell ref="J206:O206"/>
    <mergeCell ref="P206:X206"/>
    <mergeCell ref="Y206:AB206"/>
    <mergeCell ref="AC206:AG206"/>
    <mergeCell ref="AH206:AK206"/>
    <mergeCell ref="AL206:AO206"/>
    <mergeCell ref="A205:B205"/>
    <mergeCell ref="C205:I205"/>
    <mergeCell ref="J205:O205"/>
    <mergeCell ref="P205:X205"/>
    <mergeCell ref="Y205:AB205"/>
    <mergeCell ref="AC205:AG205"/>
    <mergeCell ref="AH205:AK205"/>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H213:AK213"/>
    <mergeCell ref="AL213:AO213"/>
    <mergeCell ref="AP213:AX213"/>
    <mergeCell ref="A215:AK215"/>
    <mergeCell ref="AL215:AN215"/>
    <mergeCell ref="AH214:AK214"/>
    <mergeCell ref="AL214:AO214"/>
    <mergeCell ref="AP214:AX214"/>
    <mergeCell ref="A214:B214"/>
    <mergeCell ref="C214:I214"/>
    <mergeCell ref="J214:O214"/>
    <mergeCell ref="P214:X214"/>
    <mergeCell ref="Y214:AB214"/>
    <mergeCell ref="AC214:AG214"/>
    <mergeCell ref="Q95:R95"/>
    <mergeCell ref="S95:U95"/>
    <mergeCell ref="V95:W95"/>
    <mergeCell ref="A213:B213"/>
    <mergeCell ref="C213:I213"/>
    <mergeCell ref="J213:O213"/>
    <mergeCell ref="P213:X213"/>
    <mergeCell ref="Y213:AB213"/>
    <mergeCell ref="AC213:AG213"/>
    <mergeCell ref="A210:B210"/>
    <mergeCell ref="C210:I210"/>
    <mergeCell ref="J210:O210"/>
    <mergeCell ref="P210:X210"/>
    <mergeCell ref="Y210:AB210"/>
    <mergeCell ref="AC210:AG210"/>
    <mergeCell ref="A197:B197"/>
    <mergeCell ref="C197:I197"/>
    <mergeCell ref="J197:O197"/>
    <mergeCell ref="P197:X197"/>
    <mergeCell ref="Y197:AB197"/>
    <mergeCell ref="AC197:AG197"/>
    <mergeCell ref="A183:AK183"/>
    <mergeCell ref="G182:K182"/>
    <mergeCell ref="L182:X182"/>
    <mergeCell ref="AC95:AD95"/>
    <mergeCell ref="AE95:AG95"/>
    <mergeCell ref="AH95:AI95"/>
    <mergeCell ref="AP210:AX210"/>
    <mergeCell ref="AL209:AO209"/>
    <mergeCell ref="AP209:AX209"/>
    <mergeCell ref="AQ95:AS95"/>
    <mergeCell ref="E93:G93"/>
    <mergeCell ref="I93:J93"/>
    <mergeCell ref="L93:M93"/>
    <mergeCell ref="O93:P93"/>
    <mergeCell ref="Q93:S93"/>
    <mergeCell ref="U93:V93"/>
    <mergeCell ref="X93:Y93"/>
    <mergeCell ref="AR93:AS93"/>
    <mergeCell ref="AM95:AN95"/>
    <mergeCell ref="AO95:AP95"/>
    <mergeCell ref="Q94:S94"/>
    <mergeCell ref="L95:N95"/>
    <mergeCell ref="X95:Z95"/>
    <mergeCell ref="AJ95:AL95"/>
    <mergeCell ref="E95:F95"/>
    <mergeCell ref="G95:I95"/>
    <mergeCell ref="J95:K95"/>
  </mergeCells>
  <phoneticPr fontId="6"/>
  <conditionalFormatting sqref="P14:AJ14">
    <cfRule type="expression" dxfId="269" priority="933">
      <formula>IF(RIGHT(TEXT(P14,"0.#"),1)=".",FALSE,TRUE)</formula>
    </cfRule>
    <cfRule type="expression" dxfId="268" priority="934">
      <formula>IF(RIGHT(TEXT(P14,"0.#"),1)=".",TRUE,FALSE)</formula>
    </cfRule>
  </conditionalFormatting>
  <conditionalFormatting sqref="P18:AX18">
    <cfRule type="expression" dxfId="267" priority="931">
      <formula>IF(RIGHT(TEXT(P18,"0.#"),1)=".",FALSE,TRUE)</formula>
    </cfRule>
    <cfRule type="expression" dxfId="266" priority="932">
      <formula>IF(RIGHT(TEXT(P18,"0.#"),1)=".",TRUE,FALSE)</formula>
    </cfRule>
  </conditionalFormatting>
  <conditionalFormatting sqref="Y138">
    <cfRule type="expression" dxfId="265" priority="929">
      <formula>IF(RIGHT(TEXT(Y138,"0.#"),1)=".",FALSE,TRUE)</formula>
    </cfRule>
    <cfRule type="expression" dxfId="264" priority="930">
      <formula>IF(RIGHT(TEXT(Y138,"0.#"),1)=".",TRUE,FALSE)</formula>
    </cfRule>
  </conditionalFormatting>
  <conditionalFormatting sqref="Y146">
    <cfRule type="expression" dxfId="263" priority="927">
      <formula>IF(RIGHT(TEXT(Y146,"0.#"),1)=".",FALSE,TRUE)</formula>
    </cfRule>
    <cfRule type="expression" dxfId="262" priority="928">
      <formula>IF(RIGHT(TEXT(Y146,"0.#"),1)=".",TRUE,FALSE)</formula>
    </cfRule>
  </conditionalFormatting>
  <conditionalFormatting sqref="Y175:Y181 Y163:Y169 Y161 Y151:Y157 Y149">
    <cfRule type="expression" dxfId="261" priority="907">
      <formula>IF(RIGHT(TEXT(Y149,"0.#"),1)=".",FALSE,TRUE)</formula>
    </cfRule>
    <cfRule type="expression" dxfId="260" priority="908">
      <formula>IF(RIGHT(TEXT(Y149,"0.#"),1)=".",TRUE,FALSE)</formula>
    </cfRule>
  </conditionalFormatting>
  <conditionalFormatting sqref="P15:AX15 P13:AX13 P16:AQ17">
    <cfRule type="expression" dxfId="259" priority="925">
      <formula>IF(RIGHT(TEXT(P13,"0.#"),1)=".",FALSE,TRUE)</formula>
    </cfRule>
    <cfRule type="expression" dxfId="258" priority="926">
      <formula>IF(RIGHT(TEXT(P13,"0.#"),1)=".",TRUE,FALSE)</formula>
    </cfRule>
  </conditionalFormatting>
  <conditionalFormatting sqref="P19:AJ19">
    <cfRule type="expression" dxfId="257" priority="923">
      <formula>IF(RIGHT(TEXT(P19,"0.#"),1)=".",FALSE,TRUE)</formula>
    </cfRule>
    <cfRule type="expression" dxfId="256" priority="924">
      <formula>IF(RIGHT(TEXT(P19,"0.#"),1)=".",TRUE,FALSE)</formula>
    </cfRule>
  </conditionalFormatting>
  <conditionalFormatting sqref="AE30 AQ30">
    <cfRule type="expression" dxfId="255" priority="921">
      <formula>IF(RIGHT(TEXT(AE30,"0.#"),1)=".",FALSE,TRUE)</formula>
    </cfRule>
    <cfRule type="expression" dxfId="254" priority="922">
      <formula>IF(RIGHT(TEXT(AE30,"0.#"),1)=".",TRUE,FALSE)</formula>
    </cfRule>
  </conditionalFormatting>
  <conditionalFormatting sqref="Y139:Y145 Y137">
    <cfRule type="expression" dxfId="253" priority="919">
      <formula>IF(RIGHT(TEXT(Y137,"0.#"),1)=".",FALSE,TRUE)</formula>
    </cfRule>
    <cfRule type="expression" dxfId="252" priority="920">
      <formula>IF(RIGHT(TEXT(Y137,"0.#"),1)=".",TRUE,FALSE)</formula>
    </cfRule>
  </conditionalFormatting>
  <conditionalFormatting sqref="AU138">
    <cfRule type="expression" dxfId="251" priority="917">
      <formula>IF(RIGHT(TEXT(AU138,"0.#"),1)=".",FALSE,TRUE)</formula>
    </cfRule>
    <cfRule type="expression" dxfId="250" priority="918">
      <formula>IF(RIGHT(TEXT(AU138,"0.#"),1)=".",TRUE,FALSE)</formula>
    </cfRule>
  </conditionalFormatting>
  <conditionalFormatting sqref="AU146">
    <cfRule type="expression" dxfId="249" priority="915">
      <formula>IF(RIGHT(TEXT(AU146,"0.#"),1)=".",FALSE,TRUE)</formula>
    </cfRule>
    <cfRule type="expression" dxfId="248" priority="916">
      <formula>IF(RIGHT(TEXT(AU146,"0.#"),1)=".",TRUE,FALSE)</formula>
    </cfRule>
  </conditionalFormatting>
  <conditionalFormatting sqref="AU139:AU145 AU137">
    <cfRule type="expression" dxfId="247" priority="913">
      <formula>IF(RIGHT(TEXT(AU137,"0.#"),1)=".",FALSE,TRUE)</formula>
    </cfRule>
    <cfRule type="expression" dxfId="246" priority="914">
      <formula>IF(RIGHT(TEXT(AU137,"0.#"),1)=".",TRUE,FALSE)</formula>
    </cfRule>
  </conditionalFormatting>
  <conditionalFormatting sqref="Y162 Y150">
    <cfRule type="expression" dxfId="245" priority="911">
      <formula>IF(RIGHT(TEXT(Y150,"0.#"),1)=".",FALSE,TRUE)</formula>
    </cfRule>
    <cfRule type="expression" dxfId="244" priority="912">
      <formula>IF(RIGHT(TEXT(Y150,"0.#"),1)=".",TRUE,FALSE)</formula>
    </cfRule>
  </conditionalFormatting>
  <conditionalFormatting sqref="Y182 Y170 Y158">
    <cfRule type="expression" dxfId="243" priority="909">
      <formula>IF(RIGHT(TEXT(Y158,"0.#"),1)=".",FALSE,TRUE)</formula>
    </cfRule>
    <cfRule type="expression" dxfId="242" priority="910">
      <formula>IF(RIGHT(TEXT(Y158,"0.#"),1)=".",TRUE,FALSE)</formula>
    </cfRule>
  </conditionalFormatting>
  <conditionalFormatting sqref="AU162 AU150">
    <cfRule type="expression" dxfId="241" priority="905">
      <formula>IF(RIGHT(TEXT(AU150,"0.#"),1)=".",FALSE,TRUE)</formula>
    </cfRule>
    <cfRule type="expression" dxfId="240" priority="906">
      <formula>IF(RIGHT(TEXT(AU150,"0.#"),1)=".",TRUE,FALSE)</formula>
    </cfRule>
  </conditionalFormatting>
  <conditionalFormatting sqref="AU182 AU170 AU158">
    <cfRule type="expression" dxfId="239" priority="903">
      <formula>IF(RIGHT(TEXT(AU158,"0.#"),1)=".",FALSE,TRUE)</formula>
    </cfRule>
    <cfRule type="expression" dxfId="238" priority="904">
      <formula>IF(RIGHT(TEXT(AU158,"0.#"),1)=".",TRUE,FALSE)</formula>
    </cfRule>
  </conditionalFormatting>
  <conditionalFormatting sqref="AU175:AU181 AU163:AU169 AU161 AU151:AU157 AU149">
    <cfRule type="expression" dxfId="237" priority="901">
      <formula>IF(RIGHT(TEXT(AU149,"0.#"),1)=".",FALSE,TRUE)</formula>
    </cfRule>
    <cfRule type="expression" dxfId="236" priority="902">
      <formula>IF(RIGHT(TEXT(AU149,"0.#"),1)=".",TRUE,FALSE)</formula>
    </cfRule>
  </conditionalFormatting>
  <conditionalFormatting sqref="AI30">
    <cfRule type="expression" dxfId="235" priority="899">
      <formula>IF(RIGHT(TEXT(AI30,"0.#"),1)=".",FALSE,TRUE)</formula>
    </cfRule>
    <cfRule type="expression" dxfId="234" priority="900">
      <formula>IF(RIGHT(TEXT(AI30,"0.#"),1)=".",TRUE,FALSE)</formula>
    </cfRule>
  </conditionalFormatting>
  <conditionalFormatting sqref="AM30">
    <cfRule type="expression" dxfId="233" priority="897">
      <formula>IF(RIGHT(TEXT(AM30,"0.#"),1)=".",FALSE,TRUE)</formula>
    </cfRule>
    <cfRule type="expression" dxfId="232" priority="898">
      <formula>IF(RIGHT(TEXT(AM30,"0.#"),1)=".",TRUE,FALSE)</formula>
    </cfRule>
  </conditionalFormatting>
  <conditionalFormatting sqref="AE31">
    <cfRule type="expression" dxfId="231" priority="895">
      <formula>IF(RIGHT(TEXT(AE31,"0.#"),1)=".",FALSE,TRUE)</formula>
    </cfRule>
    <cfRule type="expression" dxfId="230" priority="896">
      <formula>IF(RIGHT(TEXT(AE31,"0.#"),1)=".",TRUE,FALSE)</formula>
    </cfRule>
  </conditionalFormatting>
  <conditionalFormatting sqref="AI31">
    <cfRule type="expression" dxfId="229" priority="893">
      <formula>IF(RIGHT(TEXT(AI31,"0.#"),1)=".",FALSE,TRUE)</formula>
    </cfRule>
    <cfRule type="expression" dxfId="228" priority="894">
      <formula>IF(RIGHT(TEXT(AI31,"0.#"),1)=".",TRUE,FALSE)</formula>
    </cfRule>
  </conditionalFormatting>
  <conditionalFormatting sqref="AM31">
    <cfRule type="expression" dxfId="227" priority="891">
      <formula>IF(RIGHT(TEXT(AM31,"0.#"),1)=".",FALSE,TRUE)</formula>
    </cfRule>
    <cfRule type="expression" dxfId="226" priority="892">
      <formula>IF(RIGHT(TEXT(AM31,"0.#"),1)=".",TRUE,FALSE)</formula>
    </cfRule>
  </conditionalFormatting>
  <conditionalFormatting sqref="AQ31">
    <cfRule type="expression" dxfId="225" priority="889">
      <formula>IF(RIGHT(TEXT(AQ31,"0.#"),1)=".",FALSE,TRUE)</formula>
    </cfRule>
    <cfRule type="expression" dxfId="224" priority="890">
      <formula>IF(RIGHT(TEXT(AQ31,"0.#"),1)=".",TRUE,FALSE)</formula>
    </cfRule>
  </conditionalFormatting>
  <conditionalFormatting sqref="AL189:AO189">
    <cfRule type="expression" dxfId="223" priority="851">
      <formula>IF(AND(AL189&gt;=0, RIGHT(TEXT(AL189,"0.#"),1)&lt;&gt;"."),TRUE,FALSE)</formula>
    </cfRule>
    <cfRule type="expression" dxfId="222" priority="852">
      <formula>IF(AND(AL189&gt;=0, RIGHT(TEXT(AL189,"0.#"),1)="."),TRUE,FALSE)</formula>
    </cfRule>
    <cfRule type="expression" dxfId="221" priority="853">
      <formula>IF(AND(AL189&lt;0, RIGHT(TEXT(AL189,"0.#"),1)&lt;&gt;"."),TRUE,FALSE)</formula>
    </cfRule>
    <cfRule type="expression" dxfId="220" priority="854">
      <formula>IF(AND(AL189&lt;0, RIGHT(TEXT(AL189,"0.#"),1)="."),TRUE,FALSE)</formula>
    </cfRule>
  </conditionalFormatting>
  <conditionalFormatting sqref="Y189">
    <cfRule type="expression" dxfId="219" priority="849">
      <formula>IF(RIGHT(TEXT(Y189,"0.#"),1)=".",FALSE,TRUE)</formula>
    </cfRule>
    <cfRule type="expression" dxfId="218" priority="850">
      <formula>IF(RIGHT(TEXT(Y189,"0.#"),1)=".",TRUE,FALSE)</formula>
    </cfRule>
  </conditionalFormatting>
  <conditionalFormatting sqref="Y192">
    <cfRule type="expression" dxfId="217" priority="781">
      <formula>IF(RIGHT(TEXT(Y192,"0.#"),1)=".",FALSE,TRUE)</formula>
    </cfRule>
    <cfRule type="expression" dxfId="216" priority="782">
      <formula>IF(RIGHT(TEXT(Y192,"0.#"),1)=".",TRUE,FALSE)</formula>
    </cfRule>
  </conditionalFormatting>
  <conditionalFormatting sqref="Y195">
    <cfRule type="expression" dxfId="215" priority="769">
      <formula>IF(RIGHT(TEXT(Y195,"0.#"),1)=".",FALSE,TRUE)</formula>
    </cfRule>
    <cfRule type="expression" dxfId="214" priority="770">
      <formula>IF(RIGHT(TEXT(Y195,"0.#"),1)=".",TRUE,FALSE)</formula>
    </cfRule>
  </conditionalFormatting>
  <conditionalFormatting sqref="Y198">
    <cfRule type="expression" dxfId="213" priority="757">
      <formula>IF(RIGHT(TEXT(Y198,"0.#"),1)=".",FALSE,TRUE)</formula>
    </cfRule>
    <cfRule type="expression" dxfId="212" priority="758">
      <formula>IF(RIGHT(TEXT(Y198,"0.#"),1)=".",TRUE,FALSE)</formula>
    </cfRule>
  </conditionalFormatting>
  <conditionalFormatting sqref="Y203">
    <cfRule type="expression" dxfId="211" priority="751">
      <formula>IF(RIGHT(TEXT(Y203,"0.#"),1)=".",FALSE,TRUE)</formula>
    </cfRule>
    <cfRule type="expression" dxfId="210" priority="752">
      <formula>IF(RIGHT(TEXT(Y203,"0.#"),1)=".",TRUE,FALSE)</formula>
    </cfRule>
  </conditionalFormatting>
  <conditionalFormatting sqref="Y201:Y202">
    <cfRule type="expression" dxfId="209" priority="745">
      <formula>IF(RIGHT(TEXT(Y201,"0.#"),1)=".",FALSE,TRUE)</formula>
    </cfRule>
    <cfRule type="expression" dxfId="208" priority="746">
      <formula>IF(RIGHT(TEXT(Y201,"0.#"),1)=".",TRUE,FALSE)</formula>
    </cfRule>
  </conditionalFormatting>
  <conditionalFormatting sqref="W23">
    <cfRule type="expression" dxfId="207" priority="847">
      <formula>IF(RIGHT(TEXT(W23,"0.#"),1)=".",FALSE,TRUE)</formula>
    </cfRule>
    <cfRule type="expression" dxfId="206" priority="848">
      <formula>IF(RIGHT(TEXT(W23,"0.#"),1)=".",TRUE,FALSE)</formula>
    </cfRule>
  </conditionalFormatting>
  <conditionalFormatting sqref="W24:W25">
    <cfRule type="expression" dxfId="205" priority="845">
      <formula>IF(RIGHT(TEXT(W24,"0.#"),1)=".",FALSE,TRUE)</formula>
    </cfRule>
    <cfRule type="expression" dxfId="204" priority="846">
      <formula>IF(RIGHT(TEXT(W24,"0.#"),1)=".",TRUE,FALSE)</formula>
    </cfRule>
  </conditionalFormatting>
  <conditionalFormatting sqref="W26">
    <cfRule type="expression" dxfId="203" priority="843">
      <formula>IF(RIGHT(TEXT(W26,"0.#"),1)=".",FALSE,TRUE)</formula>
    </cfRule>
    <cfRule type="expression" dxfId="202" priority="844">
      <formula>IF(RIGHT(TEXT(W26,"0.#"),1)=".",TRUE,FALSE)</formula>
    </cfRule>
  </conditionalFormatting>
  <conditionalFormatting sqref="P23">
    <cfRule type="expression" dxfId="201" priority="841">
      <formula>IF(RIGHT(TEXT(P23,"0.#"),1)=".",FALSE,TRUE)</formula>
    </cfRule>
    <cfRule type="expression" dxfId="200" priority="842">
      <formula>IF(RIGHT(TEXT(P23,"0.#"),1)=".",TRUE,FALSE)</formula>
    </cfRule>
  </conditionalFormatting>
  <conditionalFormatting sqref="P24:P25">
    <cfRule type="expression" dxfId="199" priority="839">
      <formula>IF(RIGHT(TEXT(P24,"0.#"),1)=".",FALSE,TRUE)</formula>
    </cfRule>
    <cfRule type="expression" dxfId="198" priority="840">
      <formula>IF(RIGHT(TEXT(P24,"0.#"),1)=".",TRUE,FALSE)</formula>
    </cfRule>
  </conditionalFormatting>
  <conditionalFormatting sqref="P26">
    <cfRule type="expression" dxfId="197" priority="837">
      <formula>IF(RIGHT(TEXT(P26,"0.#"),1)=".",FALSE,TRUE)</formula>
    </cfRule>
    <cfRule type="expression" dxfId="196" priority="838">
      <formula>IF(RIGHT(TEXT(P26,"0.#"),1)=".",TRUE,FALSE)</formula>
    </cfRule>
  </conditionalFormatting>
  <conditionalFormatting sqref="AL192:AO192">
    <cfRule type="expression" dxfId="195" priority="783">
      <formula>IF(AND(AL192&gt;=0, RIGHT(TEXT(AL192,"0.#"),1)&lt;&gt;"."),TRUE,FALSE)</formula>
    </cfRule>
    <cfRule type="expression" dxfId="194" priority="784">
      <formula>IF(AND(AL192&gt;=0, RIGHT(TEXT(AL192,"0.#"),1)="."),TRUE,FALSE)</formula>
    </cfRule>
    <cfRule type="expression" dxfId="193" priority="785">
      <formula>IF(AND(AL192&lt;0, RIGHT(TEXT(AL192,"0.#"),1)&lt;&gt;"."),TRUE,FALSE)</formula>
    </cfRule>
    <cfRule type="expression" dxfId="192" priority="786">
      <formula>IF(AND(AL192&lt;0, RIGHT(TEXT(AL192,"0.#"),1)="."),TRUE,FALSE)</formula>
    </cfRule>
  </conditionalFormatting>
  <conditionalFormatting sqref="AL195:AO195">
    <cfRule type="expression" dxfId="191" priority="771">
      <formula>IF(AND(AL195&gt;=0, RIGHT(TEXT(AL195,"0.#"),1)&lt;&gt;"."),TRUE,FALSE)</formula>
    </cfRule>
    <cfRule type="expression" dxfId="190" priority="772">
      <formula>IF(AND(AL195&gt;=0, RIGHT(TEXT(AL195,"0.#"),1)="."),TRUE,FALSE)</formula>
    </cfRule>
    <cfRule type="expression" dxfId="189" priority="773">
      <formula>IF(AND(AL195&lt;0, RIGHT(TEXT(AL195,"0.#"),1)&lt;&gt;"."),TRUE,FALSE)</formula>
    </cfRule>
    <cfRule type="expression" dxfId="188" priority="774">
      <formula>IF(AND(AL195&lt;0, RIGHT(TEXT(AL195,"0.#"),1)="."),TRUE,FALSE)</formula>
    </cfRule>
  </conditionalFormatting>
  <conditionalFormatting sqref="AL198:AO198">
    <cfRule type="expression" dxfId="187" priority="759">
      <formula>IF(AND(AL198&gt;=0, RIGHT(TEXT(AL198,"0.#"),1)&lt;&gt;"."),TRUE,FALSE)</formula>
    </cfRule>
    <cfRule type="expression" dxfId="186" priority="760">
      <formula>IF(AND(AL198&gt;=0, RIGHT(TEXT(AL198,"0.#"),1)="."),TRUE,FALSE)</formula>
    </cfRule>
    <cfRule type="expression" dxfId="185" priority="761">
      <formula>IF(AND(AL198&lt;0, RIGHT(TEXT(AL198,"0.#"),1)&lt;&gt;"."),TRUE,FALSE)</formula>
    </cfRule>
    <cfRule type="expression" dxfId="184" priority="762">
      <formula>IF(AND(AL198&lt;0, RIGHT(TEXT(AL198,"0.#"),1)="."),TRUE,FALSE)</formula>
    </cfRule>
  </conditionalFormatting>
  <conditionalFormatting sqref="AL203:AO203">
    <cfRule type="expression" dxfId="183" priority="753">
      <formula>IF(AND(AL203&gt;=0, RIGHT(TEXT(AL203,"0.#"),1)&lt;&gt;"."),TRUE,FALSE)</formula>
    </cfRule>
    <cfRule type="expression" dxfId="182" priority="754">
      <formula>IF(AND(AL203&gt;=0, RIGHT(TEXT(AL203,"0.#"),1)="."),TRUE,FALSE)</formula>
    </cfRule>
    <cfRule type="expression" dxfId="181" priority="755">
      <formula>IF(AND(AL203&lt;0, RIGHT(TEXT(AL203,"0.#"),1)&lt;&gt;"."),TRUE,FALSE)</formula>
    </cfRule>
    <cfRule type="expression" dxfId="180" priority="756">
      <formula>IF(AND(AL203&lt;0, RIGHT(TEXT(AL203,"0.#"),1)="."),TRUE,FALSE)</formula>
    </cfRule>
  </conditionalFormatting>
  <conditionalFormatting sqref="AL201:AO202">
    <cfRule type="expression" dxfId="179" priority="747">
      <formula>IF(AND(AL201&gt;=0, RIGHT(TEXT(AL201,"0.#"),1)&lt;&gt;"."),TRUE,FALSE)</formula>
    </cfRule>
    <cfRule type="expression" dxfId="178" priority="748">
      <formula>IF(AND(AL201&gt;=0, RIGHT(TEXT(AL201,"0.#"),1)="."),TRUE,FALSE)</formula>
    </cfRule>
    <cfRule type="expression" dxfId="177" priority="749">
      <formula>IF(AND(AL201&lt;0, RIGHT(TEXT(AL201,"0.#"),1)&lt;&gt;"."),TRUE,FALSE)</formula>
    </cfRule>
    <cfRule type="expression" dxfId="176" priority="750">
      <formula>IF(AND(AL201&lt;0, RIGHT(TEXT(AL201,"0.#"),1)="."),TRUE,FALSE)</formula>
    </cfRule>
  </conditionalFormatting>
  <conditionalFormatting sqref="AL206:AO206">
    <cfRule type="expression" dxfId="175" priority="735">
      <formula>IF(AND(AL206&gt;=0, RIGHT(TEXT(AL206,"0.#"),1)&lt;&gt;"."),TRUE,FALSE)</formula>
    </cfRule>
    <cfRule type="expression" dxfId="174" priority="736">
      <formula>IF(AND(AL206&gt;=0, RIGHT(TEXT(AL206,"0.#"),1)="."),TRUE,FALSE)</formula>
    </cfRule>
    <cfRule type="expression" dxfId="173" priority="737">
      <formula>IF(AND(AL206&lt;0, RIGHT(TEXT(AL206,"0.#"),1)&lt;&gt;"."),TRUE,FALSE)</formula>
    </cfRule>
    <cfRule type="expression" dxfId="172" priority="738">
      <formula>IF(AND(AL206&lt;0, RIGHT(TEXT(AL206,"0.#"),1)="."),TRUE,FALSE)</formula>
    </cfRule>
  </conditionalFormatting>
  <conditionalFormatting sqref="Y206">
    <cfRule type="expression" dxfId="171" priority="733">
      <formula>IF(RIGHT(TEXT(Y206,"0.#"),1)=".",FALSE,TRUE)</formula>
    </cfRule>
    <cfRule type="expression" dxfId="170" priority="734">
      <formula>IF(RIGHT(TEXT(Y206,"0.#"),1)=".",TRUE,FALSE)</formula>
    </cfRule>
  </conditionalFormatting>
  <conditionalFormatting sqref="AL214:AO214">
    <cfRule type="expression" dxfId="169" priority="711">
      <formula>IF(AND(AL214&gt;=0, RIGHT(TEXT(AL214,"0.#"),1)&lt;&gt;"."),TRUE,FALSE)</formula>
    </cfRule>
    <cfRule type="expression" dxfId="168" priority="712">
      <formula>IF(AND(AL214&gt;=0, RIGHT(TEXT(AL214,"0.#"),1)="."),TRUE,FALSE)</formula>
    </cfRule>
    <cfRule type="expression" dxfId="167" priority="713">
      <formula>IF(AND(AL214&lt;0, RIGHT(TEXT(AL214,"0.#"),1)&lt;&gt;"."),TRUE,FALSE)</formula>
    </cfRule>
    <cfRule type="expression" dxfId="166" priority="714">
      <formula>IF(AND(AL214&lt;0, RIGHT(TEXT(AL214,"0.#"),1)="."),TRUE,FALSE)</formula>
    </cfRule>
  </conditionalFormatting>
  <conditionalFormatting sqref="Y214">
    <cfRule type="expression" dxfId="165" priority="709">
      <formula>IF(RIGHT(TEXT(Y214,"0.#"),1)=".",FALSE,TRUE)</formula>
    </cfRule>
    <cfRule type="expression" dxfId="164" priority="710">
      <formula>IF(RIGHT(TEXT(Y214,"0.#"),1)=".",TRUE,FALSE)</formula>
    </cfRule>
  </conditionalFormatting>
  <conditionalFormatting sqref="AU31">
    <cfRule type="expression" dxfId="163" priority="705">
      <formula>IF(RIGHT(TEXT(AU31,"0.#"),1)=".",FALSE,TRUE)</formula>
    </cfRule>
    <cfRule type="expression" dxfId="162" priority="706">
      <formula>IF(RIGHT(TEXT(AU31,"0.#"),1)=".",TRUE,FALSE)</formula>
    </cfRule>
  </conditionalFormatting>
  <conditionalFormatting sqref="AU30">
    <cfRule type="expression" dxfId="161" priority="707">
      <formula>IF(RIGHT(TEXT(AU30,"0.#"),1)=".",FALSE,TRUE)</formula>
    </cfRule>
    <cfRule type="expression" dxfId="160" priority="708">
      <formula>IF(RIGHT(TEXT(AU30,"0.#"),1)=".",TRUE,FALSE)</formula>
    </cfRule>
  </conditionalFormatting>
  <conditionalFormatting sqref="P27:AC27">
    <cfRule type="expression" dxfId="159" priority="703">
      <formula>IF(RIGHT(TEXT(P27,"0.#"),1)=".",FALSE,TRUE)</formula>
    </cfRule>
    <cfRule type="expression" dxfId="158" priority="704">
      <formula>IF(RIGHT(TEXT(P27,"0.#"),1)=".",TRUE,FALSE)</formula>
    </cfRule>
  </conditionalFormatting>
  <conditionalFormatting sqref="AM39">
    <cfRule type="expression" dxfId="157" priority="685">
      <formula>IF(RIGHT(TEXT(AM39,"0.#"),1)=".",FALSE,TRUE)</formula>
    </cfRule>
    <cfRule type="expression" dxfId="156" priority="686">
      <formula>IF(RIGHT(TEXT(AM39,"0.#"),1)=".",TRUE,FALSE)</formula>
    </cfRule>
  </conditionalFormatting>
  <conditionalFormatting sqref="AM38">
    <cfRule type="expression" dxfId="155" priority="687">
      <formula>IF(RIGHT(TEXT(AM38,"0.#"),1)=".",FALSE,TRUE)</formula>
    </cfRule>
    <cfRule type="expression" dxfId="154" priority="688">
      <formula>IF(RIGHT(TEXT(AM38,"0.#"),1)=".",TRUE,FALSE)</formula>
    </cfRule>
  </conditionalFormatting>
  <conditionalFormatting sqref="AE37">
    <cfRule type="expression" dxfId="153" priority="701">
      <formula>IF(RIGHT(TEXT(AE37,"0.#"),1)=".",FALSE,TRUE)</formula>
    </cfRule>
    <cfRule type="expression" dxfId="152" priority="702">
      <formula>IF(RIGHT(TEXT(AE37,"0.#"),1)=".",TRUE,FALSE)</formula>
    </cfRule>
  </conditionalFormatting>
  <conditionalFormatting sqref="AQ37:AQ39">
    <cfRule type="expression" dxfId="151" priority="683">
      <formula>IF(RIGHT(TEXT(AQ37,"0.#"),1)=".",FALSE,TRUE)</formula>
    </cfRule>
    <cfRule type="expression" dxfId="150" priority="684">
      <formula>IF(RIGHT(TEXT(AQ37,"0.#"),1)=".",TRUE,FALSE)</formula>
    </cfRule>
  </conditionalFormatting>
  <conditionalFormatting sqref="AU37:AU39">
    <cfRule type="expression" dxfId="149" priority="681">
      <formula>IF(RIGHT(TEXT(AU37,"0.#"),1)=".",FALSE,TRUE)</formula>
    </cfRule>
    <cfRule type="expression" dxfId="148" priority="682">
      <formula>IF(RIGHT(TEXT(AU37,"0.#"),1)=".",TRUE,FALSE)</formula>
    </cfRule>
  </conditionalFormatting>
  <conditionalFormatting sqref="AI39">
    <cfRule type="expression" dxfId="147" priority="695">
      <formula>IF(RIGHT(TEXT(AI39,"0.#"),1)=".",FALSE,TRUE)</formula>
    </cfRule>
    <cfRule type="expression" dxfId="146" priority="696">
      <formula>IF(RIGHT(TEXT(AI39,"0.#"),1)=".",TRUE,FALSE)</formula>
    </cfRule>
  </conditionalFormatting>
  <conditionalFormatting sqref="AE38">
    <cfRule type="expression" dxfId="145" priority="699">
      <formula>IF(RIGHT(TEXT(AE38,"0.#"),1)=".",FALSE,TRUE)</formula>
    </cfRule>
    <cfRule type="expression" dxfId="144" priority="700">
      <formula>IF(RIGHT(TEXT(AE38,"0.#"),1)=".",TRUE,FALSE)</formula>
    </cfRule>
  </conditionalFormatting>
  <conditionalFormatting sqref="AE39">
    <cfRule type="expression" dxfId="143" priority="697">
      <formula>IF(RIGHT(TEXT(AE39,"0.#"),1)=".",FALSE,TRUE)</formula>
    </cfRule>
    <cfRule type="expression" dxfId="142" priority="698">
      <formula>IF(RIGHT(TEXT(AE39,"0.#"),1)=".",TRUE,FALSE)</formula>
    </cfRule>
  </conditionalFormatting>
  <conditionalFormatting sqref="AM37">
    <cfRule type="expression" dxfId="141" priority="689">
      <formula>IF(RIGHT(TEXT(AM37,"0.#"),1)=".",FALSE,TRUE)</formula>
    </cfRule>
    <cfRule type="expression" dxfId="140" priority="690">
      <formula>IF(RIGHT(TEXT(AM37,"0.#"),1)=".",TRUE,FALSE)</formula>
    </cfRule>
  </conditionalFormatting>
  <conditionalFormatting sqref="AI37">
    <cfRule type="expression" dxfId="139" priority="691">
      <formula>IF(RIGHT(TEXT(AI37,"0.#"),1)=".",FALSE,TRUE)</formula>
    </cfRule>
    <cfRule type="expression" dxfId="138" priority="692">
      <formula>IF(RIGHT(TEXT(AI37,"0.#"),1)=".",TRUE,FALSE)</formula>
    </cfRule>
  </conditionalFormatting>
  <conditionalFormatting sqref="AI38">
    <cfRule type="expression" dxfId="137" priority="693">
      <formula>IF(RIGHT(TEXT(AI38,"0.#"),1)=".",FALSE,TRUE)</formula>
    </cfRule>
    <cfRule type="expression" dxfId="136" priority="694">
      <formula>IF(RIGHT(TEXT(AI38,"0.#"),1)=".",TRUE,FALSE)</formula>
    </cfRule>
  </conditionalFormatting>
  <conditionalFormatting sqref="AM33">
    <cfRule type="expression" dxfId="135" priority="569">
      <formula>IF(RIGHT(TEXT(AM33,"0.#"),1)=".",FALSE,TRUE)</formula>
    </cfRule>
    <cfRule type="expression" dxfId="134" priority="570">
      <formula>IF(RIGHT(TEXT(AM33,"0.#"),1)=".",TRUE,FALSE)</formula>
    </cfRule>
  </conditionalFormatting>
  <conditionalFormatting sqref="AE34 AM34">
    <cfRule type="expression" dxfId="133" priority="567">
      <formula>IF(RIGHT(TEXT(AE34,"0.#"),1)=".",FALSE,TRUE)</formula>
    </cfRule>
    <cfRule type="expression" dxfId="132" priority="568">
      <formula>IF(RIGHT(TEXT(AE34,"0.#"),1)=".",TRUE,FALSE)</formula>
    </cfRule>
  </conditionalFormatting>
  <conditionalFormatting sqref="AI34">
    <cfRule type="expression" dxfId="131" priority="565">
      <formula>IF(RIGHT(TEXT(AI34,"0.#"),1)=".",FALSE,TRUE)</formula>
    </cfRule>
    <cfRule type="expression" dxfId="130" priority="566">
      <formula>IF(RIGHT(TEXT(AI34,"0.#"),1)=".",TRUE,FALSE)</formula>
    </cfRule>
  </conditionalFormatting>
  <conditionalFormatting sqref="AQ34">
    <cfRule type="expression" dxfId="129" priority="563">
      <formula>IF(RIGHT(TEXT(AQ34,"0.#"),1)=".",FALSE,TRUE)</formula>
    </cfRule>
    <cfRule type="expression" dxfId="128" priority="564">
      <formula>IF(RIGHT(TEXT(AQ34,"0.#"),1)=".",TRUE,FALSE)</formula>
    </cfRule>
  </conditionalFormatting>
  <conditionalFormatting sqref="AE33 AQ33">
    <cfRule type="expression" dxfId="127" priority="573">
      <formula>IF(RIGHT(TEXT(AE33,"0.#"),1)=".",FALSE,TRUE)</formula>
    </cfRule>
    <cfRule type="expression" dxfId="126" priority="574">
      <formula>IF(RIGHT(TEXT(AE33,"0.#"),1)=".",TRUE,FALSE)</formula>
    </cfRule>
  </conditionalFormatting>
  <conditionalFormatting sqref="AI33">
    <cfRule type="expression" dxfId="125" priority="571">
      <formula>IF(RIGHT(TEXT(AI33,"0.#"),1)=".",FALSE,TRUE)</formula>
    </cfRule>
    <cfRule type="expression" dxfId="124" priority="572">
      <formula>IF(RIGHT(TEXT(AI33,"0.#"),1)=".",TRUE,FALSE)</formula>
    </cfRule>
  </conditionalFormatting>
  <conditionalFormatting sqref="AK14:AQ14">
    <cfRule type="expression" dxfId="123" priority="27">
      <formula>IF(RIGHT(TEXT(AK14,"0.#"),1)=".",FALSE,TRUE)</formula>
    </cfRule>
    <cfRule type="expression" dxfId="122" priority="28">
      <formula>IF(RIGHT(TEXT(AK14,"0.#"),1)=".",TRUE,FALSE)</formula>
    </cfRule>
  </conditionalFormatting>
  <conditionalFormatting sqref="AU174">
    <cfRule type="expression" dxfId="121" priority="25">
      <formula>IF(RIGHT(TEXT(AU174,"0.#"),1)=".",FALSE,TRUE)</formula>
    </cfRule>
    <cfRule type="expression" dxfId="120" priority="26">
      <formula>IF(RIGHT(TEXT(AU174,"0.#"),1)=".",TRUE,FALSE)</formula>
    </cfRule>
  </conditionalFormatting>
  <conditionalFormatting sqref="AU173">
    <cfRule type="expression" dxfId="119" priority="23">
      <formula>IF(RIGHT(TEXT(AU173,"0.#"),1)=".",FALSE,TRUE)</formula>
    </cfRule>
    <cfRule type="expression" dxfId="118" priority="24">
      <formula>IF(RIGHT(TEXT(AU173,"0.#"),1)=".",TRUE,FALSE)</formula>
    </cfRule>
  </conditionalFormatting>
  <conditionalFormatting sqref="Y174">
    <cfRule type="expression" dxfId="117" priority="21">
      <formula>IF(RIGHT(TEXT(Y174,"0.#"),1)=".",FALSE,TRUE)</formula>
    </cfRule>
    <cfRule type="expression" dxfId="116" priority="22">
      <formula>IF(RIGHT(TEXT(Y174,"0.#"),1)=".",TRUE,FALSE)</formula>
    </cfRule>
  </conditionalFormatting>
  <conditionalFormatting sqref="Y173">
    <cfRule type="expression" dxfId="115" priority="19">
      <formula>IF(RIGHT(TEXT(Y173,"0.#"),1)=".",FALSE,TRUE)</formula>
    </cfRule>
    <cfRule type="expression" dxfId="114" priority="20">
      <formula>IF(RIGHT(TEXT(Y173,"0.#"),1)=".",TRUE,FALSE)</formula>
    </cfRule>
  </conditionalFormatting>
  <conditionalFormatting sqref="AL209:AO209">
    <cfRule type="expression" dxfId="113" priority="9">
      <formula>IF(AND(AL209&gt;=0, RIGHT(TEXT(AL209,"0.#"),1)&lt;&gt;"."),TRUE,FALSE)</formula>
    </cfRule>
    <cfRule type="expression" dxfId="112" priority="10">
      <formula>IF(AND(AL209&gt;=0, RIGHT(TEXT(AL209,"0.#"),1)="."),TRUE,FALSE)</formula>
    </cfRule>
    <cfRule type="expression" dxfId="111" priority="11">
      <formula>IF(AND(AL209&lt;0, RIGHT(TEXT(AL209,"0.#"),1)&lt;&gt;"."),TRUE,FALSE)</formula>
    </cfRule>
    <cfRule type="expression" dxfId="110" priority="12">
      <formula>IF(AND(AL209&lt;0, RIGHT(TEXT(AL209,"0.#"),1)="."),TRUE,FALSE)</formula>
    </cfRule>
  </conditionalFormatting>
  <conditionalFormatting sqref="Y209">
    <cfRule type="expression" dxfId="109" priority="7">
      <formula>IF(RIGHT(TEXT(Y209,"0.#"),1)=".",FALSE,TRUE)</formula>
    </cfRule>
    <cfRule type="expression" dxfId="108" priority="8">
      <formula>IF(RIGHT(TEXT(Y209,"0.#"),1)=".",TRUE,FALSE)</formula>
    </cfRule>
  </conditionalFormatting>
  <conditionalFormatting sqref="AL210:AO210">
    <cfRule type="expression" dxfId="107" priority="3">
      <formula>IF(AND(AL210&gt;=0, RIGHT(TEXT(AL210,"0.#"),1)&lt;&gt;"."),TRUE,FALSE)</formula>
    </cfRule>
    <cfRule type="expression" dxfId="106" priority="4">
      <formula>IF(AND(AL210&gt;=0, RIGHT(TEXT(AL210,"0.#"),1)="."),TRUE,FALSE)</formula>
    </cfRule>
    <cfRule type="expression" dxfId="105" priority="5">
      <formula>IF(AND(AL210&lt;0, RIGHT(TEXT(AL210,"0.#"),1)&lt;&gt;"."),TRUE,FALSE)</formula>
    </cfRule>
    <cfRule type="expression" dxfId="104" priority="6">
      <formula>IF(AND(AL210&lt;0, RIGHT(TEXT(AL210,"0.#"),1)="."),TRUE,FALSE)</formula>
    </cfRule>
  </conditionalFormatting>
  <conditionalFormatting sqref="Y210">
    <cfRule type="expression" dxfId="103" priority="1">
      <formula>IF(RIGHT(TEXT(Y210,"0.#"),1)=".",FALSE,TRUE)</formula>
    </cfRule>
    <cfRule type="expression" dxfId="102" priority="2">
      <formula>IF(RIGHT(TEXT(Y210,"0.#"),1)=".",TRUE,FALSE)</formula>
    </cfRule>
  </conditionalFormatting>
  <dataValidations count="17">
    <dataValidation type="whole" allowBlank="1" showInputMessage="1" showErrorMessage="1" sqref="O93:P94 AX93:AX95 AA93:AB94 AM93:AN94">
      <formula1>0</formula1>
      <formula2>99</formula2>
    </dataValidation>
    <dataValidation type="whole" allowBlank="1" showInputMessage="1" showErrorMessage="1" sqref="AJ93:AK94 X93:Y94 AJ95 L93:L95 M93:M94 X95 AU93:AV94 J69:J7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9:E79">
      <formula1>T行政事業レビュー推進チームの所見</formula1>
    </dataValidation>
    <dataValidation type="custom" imeMode="disabled" allowBlank="1" showInputMessage="1" showErrorMessage="1" sqref="AH189:AK189 AH192:AK192 AH195:AK195 AH198:AK198 AH201:AK203 AH206:AK206 AH209:AK210 AH214:AK214">
      <formula1>OR(AND(MOD(IF(ISNUMBER(AH189), AH189, 0.5),1)=0, 0&lt;=AH189), AH189="-")</formula1>
    </dataValidation>
    <dataValidation type="whole" imeMode="disabled" allowBlank="1" showInputMessage="1" showErrorMessage="1" sqref="AW2:AX2">
      <formula1>0</formula1>
      <formula2>99</formula2>
    </dataValidation>
    <dataValidation type="list" allowBlank="1" showInputMessage="1" showErrorMessage="1" sqref="A81:E81">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AO183 AO215">
      <formula1>"　, ☑"</formula1>
    </dataValidation>
    <dataValidation type="list" allowBlank="1" showInputMessage="1" showErrorMessage="1" sqref="S5:X5">
      <formula1>T終了年度</formula1>
    </dataValidation>
    <dataValidation type="list" allowBlank="1" showInputMessage="1" showErrorMessage="1" sqref="H69:I73">
      <formula1>T事業番号</formula1>
    </dataValidation>
    <dataValidation type="custom" imeMode="disabled" allowBlank="1" showInputMessage="1" showErrorMessage="1" sqref="AY23 P13:AX13 AR15:AX15 P14:AQ18 AR18:AX18 P19:AJ19 Y137:AB145 AU137:AX145 Y149:AB157 AU149:AX157 Y161:AB169 AU161:AX169 Y173:AB181 AU173:AX181 Y189:AB189 AL189:AO189 Y192:AB192 AL192:AO192 Y195:AB195 AL195:AO195 Y198:AB198 AL198:AO198 Y201:AB203 AL201:AO203 Y206:AB206 AL206:AO206 Y209:AB210 AL209:AO210 Y214:AB214 AL214:AO214 AQ36:AR36 AU36:AX36 AE37:AX39 AE30:AX31 AE33:AX33 P23:AC27">
      <formula1>OR(ISNUMBER(P13), P13="-")</formula1>
    </dataValidation>
    <dataValidation type="list" allowBlank="1" showInputMessage="1" showErrorMessage="1" sqref="Q95:R95 AC95:AD95 AO95:AP95">
      <formula1>#REF!</formula1>
    </dataValidation>
    <dataValidation type="custom" allowBlank="1" showInputMessage="1" showErrorMessage="1" errorTitle="法人番号チェック" error="法人番号は13桁の数字で入力してください。" sqref="J214:O214 J209:O210 J206:O206 J201:O203 J198:O198 J195:O195 J192:O192 J189:O189">
      <formula1>OR(J189="-",AND(LEN(J189)=13,IFERROR(SEARCH("-",J189),"")="",IFERROR(SEARCH(".",J189),"")="",ISNUMBER(J189)))</formula1>
    </dataValidation>
  </dataValidations>
  <pageMargins left="0.62992125984251968" right="0.39370078740157483" top="0.19685039370078741" bottom="0.19685039370078741" header="0.51181102362204722" footer="0.51181102362204722"/>
  <pageSetup paperSize="9" scale="68" fitToHeight="0" orientation="portrait" r:id="rId1"/>
  <headerFooter differentFirst="1" alignWithMargins="0"/>
  <rowBreaks count="5" manualBreakCount="5">
    <brk id="41" max="49" man="1"/>
    <brk id="75" max="49" man="1"/>
    <brk id="95" max="49" man="1"/>
    <brk id="134" max="49" man="1"/>
    <brk id="18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U94:V94 I94:J94 AG94:AH94 AR94:AS94</xm:sqref>
        </x14:dataValidation>
        <x14:dataValidation type="list" allowBlank="1" showInputMessage="1" showErrorMessage="1">
          <x14:formula1>
            <xm:f>入力規則等!$U$40:$U$42</xm:f>
          </x14:formula1>
          <xm:sqref>AG93:AH93 U93:V93 I93:J93 AR93:AS93</xm:sqref>
        </x14:dataValidation>
        <x14:dataValidation type="list" allowBlank="1" showInputMessage="1" showErrorMessage="1">
          <x14:formula1>
            <xm:f>入力規則等!$AG$2:$AG$13</xm:f>
          </x14:formula1>
          <xm:sqref>AC189:AG189 AC192:AG192 AC195:AG195 AC198:AG198 AC201:AG203 AC206:AG206 AC209:AG210 AC214:AG214</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AO93:AP94 Q93:S94 AC93:AE94 E93:G94</xm:sqref>
        </x14:dataValidation>
        <x14:dataValidation type="list" allowBlank="1" showInputMessage="1" showErrorMessage="1">
          <x14:formula1>
            <xm:f>入力規則等!$U$48</xm:f>
          </x14:formula1>
          <xm:sqref>E95:F95</xm:sqref>
        </x14:dataValidation>
        <x14:dataValidation type="list" allowBlank="1" showInputMessage="1" showErrorMessage="1">
          <x14:formula1>
            <xm:f>入力規則等!$U$13:$U$35</xm:f>
          </x14:formula1>
          <xm:sqref>AJ2:AM2 E69:G73 AE95:AG95 G95:I95 AQ95:AS95 S95:U95</xm:sqref>
        </x14:dataValidation>
        <x14:dataValidation type="list" allowBlank="1" showInputMessage="1" showErrorMessage="1">
          <x14:formula1>
            <xm:f>入力規則等!$U$56:$U$58</xm:f>
          </x14:formula1>
          <xm:sqref>J95:K95 AT95:AU95 AH95:AI95 V95:W95</xm:sqref>
        </x14:dataValidation>
        <x14:dataValidation type="list" allowBlank="1" showInputMessage="1" showErrorMessage="1">
          <x14:formula1>
            <xm:f>入力規則等!$U$49</xm:f>
          </x14:formula1>
          <xm:sqref>C69:D73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Y28"/>
  <sheetViews>
    <sheetView view="pageBreakPreview" zoomScale="70" zoomScaleNormal="75" zoomScaleSheetLayoutView="70"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7" width="2.25" style="33" customWidth="1"/>
    <col min="58" max="61" width="9" style="33"/>
    <col min="62" max="62" width="27.875" style="33" customWidth="1"/>
    <col min="63" max="63" width="12.25" style="33" customWidth="1"/>
    <col min="64" max="16384" width="9" style="33"/>
  </cols>
  <sheetData>
    <row r="1" spans="1:51" ht="23.25" customHeight="1" thickBot="1" x14ac:dyDescent="0.2">
      <c r="AP1" s="34"/>
      <c r="AQ1" s="34"/>
      <c r="AR1" s="34"/>
      <c r="AS1" s="34"/>
      <c r="AT1" s="34"/>
      <c r="AU1" s="34"/>
      <c r="AV1" s="34"/>
      <c r="AW1" s="35"/>
    </row>
    <row r="2" spans="1:51" ht="30" customHeight="1" x14ac:dyDescent="0.15">
      <c r="A2" s="754" t="s">
        <v>26</v>
      </c>
      <c r="B2" s="755"/>
      <c r="C2" s="755"/>
      <c r="D2" s="755"/>
      <c r="E2" s="755"/>
      <c r="F2" s="756"/>
      <c r="G2" s="185" t="s">
        <v>686</v>
      </c>
      <c r="H2" s="186"/>
      <c r="I2" s="186"/>
      <c r="J2" s="186"/>
      <c r="K2" s="186"/>
      <c r="L2" s="186"/>
      <c r="M2" s="186"/>
      <c r="N2" s="186"/>
      <c r="O2" s="186"/>
      <c r="P2" s="186"/>
      <c r="Q2" s="186"/>
      <c r="R2" s="186"/>
      <c r="S2" s="186"/>
      <c r="T2" s="186"/>
      <c r="U2" s="186"/>
      <c r="V2" s="186"/>
      <c r="W2" s="186"/>
      <c r="X2" s="186"/>
      <c r="Y2" s="186"/>
      <c r="Z2" s="186"/>
      <c r="AA2" s="186"/>
      <c r="AB2" s="187"/>
      <c r="AC2" s="185" t="s">
        <v>687</v>
      </c>
      <c r="AD2" s="760"/>
      <c r="AE2" s="760"/>
      <c r="AF2" s="760"/>
      <c r="AG2" s="760"/>
      <c r="AH2" s="760"/>
      <c r="AI2" s="760"/>
      <c r="AJ2" s="760"/>
      <c r="AK2" s="760"/>
      <c r="AL2" s="760"/>
      <c r="AM2" s="760"/>
      <c r="AN2" s="760"/>
      <c r="AO2" s="760"/>
      <c r="AP2" s="760"/>
      <c r="AQ2" s="760"/>
      <c r="AR2" s="760"/>
      <c r="AS2" s="760"/>
      <c r="AT2" s="760"/>
      <c r="AU2" s="760"/>
      <c r="AV2" s="760"/>
      <c r="AW2" s="760"/>
      <c r="AX2" s="761"/>
      <c r="AY2">
        <f>COUNTA($G$4,$AC$4)</f>
        <v>2</v>
      </c>
    </row>
    <row r="3" spans="1:51" ht="24.75" customHeight="1" x14ac:dyDescent="0.15">
      <c r="A3" s="757"/>
      <c r="B3" s="758"/>
      <c r="C3" s="758"/>
      <c r="D3" s="758"/>
      <c r="E3" s="758"/>
      <c r="F3" s="759"/>
      <c r="G3" s="189" t="s">
        <v>15</v>
      </c>
      <c r="H3" s="190"/>
      <c r="I3" s="190"/>
      <c r="J3" s="190"/>
      <c r="K3" s="190"/>
      <c r="L3" s="191" t="s">
        <v>16</v>
      </c>
      <c r="M3" s="190"/>
      <c r="N3" s="190"/>
      <c r="O3" s="190"/>
      <c r="P3" s="190"/>
      <c r="Q3" s="190"/>
      <c r="R3" s="190"/>
      <c r="S3" s="190"/>
      <c r="T3" s="190"/>
      <c r="U3" s="190"/>
      <c r="V3" s="190"/>
      <c r="W3" s="190"/>
      <c r="X3" s="192"/>
      <c r="Y3" s="193" t="s">
        <v>17</v>
      </c>
      <c r="Z3" s="194"/>
      <c r="AA3" s="194"/>
      <c r="AB3" s="195"/>
      <c r="AC3" s="189" t="s">
        <v>15</v>
      </c>
      <c r="AD3" s="190"/>
      <c r="AE3" s="190"/>
      <c r="AF3" s="190"/>
      <c r="AG3" s="190"/>
      <c r="AH3" s="191" t="s">
        <v>16</v>
      </c>
      <c r="AI3" s="190"/>
      <c r="AJ3" s="190"/>
      <c r="AK3" s="190"/>
      <c r="AL3" s="190"/>
      <c r="AM3" s="190"/>
      <c r="AN3" s="190"/>
      <c r="AO3" s="190"/>
      <c r="AP3" s="190"/>
      <c r="AQ3" s="190"/>
      <c r="AR3" s="190"/>
      <c r="AS3" s="190"/>
      <c r="AT3" s="192"/>
      <c r="AU3" s="193" t="s">
        <v>17</v>
      </c>
      <c r="AV3" s="194"/>
      <c r="AW3" s="194"/>
      <c r="AX3" s="196"/>
      <c r="AY3" s="33">
        <f>$AY$2</f>
        <v>2</v>
      </c>
    </row>
    <row r="4" spans="1:51" ht="24.75" customHeight="1" x14ac:dyDescent="0.15">
      <c r="A4" s="757"/>
      <c r="B4" s="758"/>
      <c r="C4" s="758"/>
      <c r="D4" s="758"/>
      <c r="E4" s="758"/>
      <c r="F4" s="759"/>
      <c r="G4" s="176" t="s">
        <v>633</v>
      </c>
      <c r="H4" s="177"/>
      <c r="I4" s="177"/>
      <c r="J4" s="177"/>
      <c r="K4" s="178"/>
      <c r="L4" s="179" t="s">
        <v>631</v>
      </c>
      <c r="M4" s="180"/>
      <c r="N4" s="180"/>
      <c r="O4" s="180"/>
      <c r="P4" s="180"/>
      <c r="Q4" s="180"/>
      <c r="R4" s="180"/>
      <c r="S4" s="180"/>
      <c r="T4" s="180"/>
      <c r="U4" s="180"/>
      <c r="V4" s="180"/>
      <c r="W4" s="180"/>
      <c r="X4" s="181"/>
      <c r="Y4" s="182">
        <v>49</v>
      </c>
      <c r="Z4" s="183"/>
      <c r="AA4" s="183"/>
      <c r="AB4" s="197"/>
      <c r="AC4" s="176" t="s">
        <v>633</v>
      </c>
      <c r="AD4" s="177"/>
      <c r="AE4" s="177"/>
      <c r="AF4" s="177"/>
      <c r="AG4" s="178"/>
      <c r="AH4" s="179" t="s">
        <v>631</v>
      </c>
      <c r="AI4" s="180"/>
      <c r="AJ4" s="180"/>
      <c r="AK4" s="180"/>
      <c r="AL4" s="180"/>
      <c r="AM4" s="180"/>
      <c r="AN4" s="180"/>
      <c r="AO4" s="180"/>
      <c r="AP4" s="180"/>
      <c r="AQ4" s="180"/>
      <c r="AR4" s="180"/>
      <c r="AS4" s="180"/>
      <c r="AT4" s="181"/>
      <c r="AU4" s="182">
        <v>42</v>
      </c>
      <c r="AV4" s="183"/>
      <c r="AW4" s="183"/>
      <c r="AX4" s="184"/>
      <c r="AY4" s="33">
        <f t="shared" ref="AY4:AY14" si="0">$AY$2</f>
        <v>2</v>
      </c>
    </row>
    <row r="5" spans="1:51" ht="24.75" customHeight="1" x14ac:dyDescent="0.15">
      <c r="A5" s="757"/>
      <c r="B5" s="758"/>
      <c r="C5" s="758"/>
      <c r="D5" s="758"/>
      <c r="E5" s="758"/>
      <c r="F5" s="759"/>
      <c r="G5" s="164" t="s">
        <v>626</v>
      </c>
      <c r="H5" s="165"/>
      <c r="I5" s="165"/>
      <c r="J5" s="165"/>
      <c r="K5" s="166"/>
      <c r="L5" s="167" t="s">
        <v>665</v>
      </c>
      <c r="M5" s="168"/>
      <c r="N5" s="168"/>
      <c r="O5" s="168"/>
      <c r="P5" s="168"/>
      <c r="Q5" s="168"/>
      <c r="R5" s="168"/>
      <c r="S5" s="168"/>
      <c r="T5" s="168"/>
      <c r="U5" s="168"/>
      <c r="V5" s="168"/>
      <c r="W5" s="168"/>
      <c r="X5" s="169"/>
      <c r="Y5" s="170">
        <v>10</v>
      </c>
      <c r="Z5" s="171"/>
      <c r="AA5" s="171"/>
      <c r="AB5" s="172"/>
      <c r="AC5" s="164"/>
      <c r="AD5" s="165"/>
      <c r="AE5" s="165"/>
      <c r="AF5" s="165"/>
      <c r="AG5" s="166"/>
      <c r="AH5" s="167"/>
      <c r="AI5" s="168"/>
      <c r="AJ5" s="168"/>
      <c r="AK5" s="168"/>
      <c r="AL5" s="168"/>
      <c r="AM5" s="168"/>
      <c r="AN5" s="168"/>
      <c r="AO5" s="168"/>
      <c r="AP5" s="168"/>
      <c r="AQ5" s="168"/>
      <c r="AR5" s="168"/>
      <c r="AS5" s="168"/>
      <c r="AT5" s="169"/>
      <c r="AU5" s="170"/>
      <c r="AV5" s="171"/>
      <c r="AW5" s="171"/>
      <c r="AX5" s="173"/>
      <c r="AY5" s="33">
        <f t="shared" si="0"/>
        <v>2</v>
      </c>
    </row>
    <row r="6" spans="1:51" ht="24.75" customHeight="1" x14ac:dyDescent="0.15">
      <c r="A6" s="757"/>
      <c r="B6" s="758"/>
      <c r="C6" s="758"/>
      <c r="D6" s="758"/>
      <c r="E6" s="758"/>
      <c r="F6" s="759"/>
      <c r="G6" s="164"/>
      <c r="H6" s="165"/>
      <c r="I6" s="165"/>
      <c r="J6" s="165"/>
      <c r="K6" s="166"/>
      <c r="L6" s="167"/>
      <c r="M6" s="168"/>
      <c r="N6" s="168"/>
      <c r="O6" s="168"/>
      <c r="P6" s="168"/>
      <c r="Q6" s="168"/>
      <c r="R6" s="168"/>
      <c r="S6" s="168"/>
      <c r="T6" s="168"/>
      <c r="U6" s="168"/>
      <c r="V6" s="168"/>
      <c r="W6" s="168"/>
      <c r="X6" s="169"/>
      <c r="Y6" s="170"/>
      <c r="Z6" s="171"/>
      <c r="AA6" s="171"/>
      <c r="AB6" s="172"/>
      <c r="AC6" s="164"/>
      <c r="AD6" s="165"/>
      <c r="AE6" s="165"/>
      <c r="AF6" s="165"/>
      <c r="AG6" s="166"/>
      <c r="AH6" s="167"/>
      <c r="AI6" s="168"/>
      <c r="AJ6" s="168"/>
      <c r="AK6" s="168"/>
      <c r="AL6" s="168"/>
      <c r="AM6" s="168"/>
      <c r="AN6" s="168"/>
      <c r="AO6" s="168"/>
      <c r="AP6" s="168"/>
      <c r="AQ6" s="168"/>
      <c r="AR6" s="168"/>
      <c r="AS6" s="168"/>
      <c r="AT6" s="169"/>
      <c r="AU6" s="170"/>
      <c r="AV6" s="171"/>
      <c r="AW6" s="171"/>
      <c r="AX6" s="173"/>
      <c r="AY6" s="33">
        <f t="shared" si="0"/>
        <v>2</v>
      </c>
    </row>
    <row r="7" spans="1:51" ht="24.75" customHeight="1" x14ac:dyDescent="0.15">
      <c r="A7" s="757"/>
      <c r="B7" s="758"/>
      <c r="C7" s="758"/>
      <c r="D7" s="758"/>
      <c r="E7" s="758"/>
      <c r="F7" s="759"/>
      <c r="G7" s="164"/>
      <c r="H7" s="165"/>
      <c r="I7" s="165"/>
      <c r="J7" s="165"/>
      <c r="K7" s="166"/>
      <c r="L7" s="167"/>
      <c r="M7" s="168"/>
      <c r="N7" s="168"/>
      <c r="O7" s="168"/>
      <c r="P7" s="168"/>
      <c r="Q7" s="168"/>
      <c r="R7" s="168"/>
      <c r="S7" s="168"/>
      <c r="T7" s="168"/>
      <c r="U7" s="168"/>
      <c r="V7" s="168"/>
      <c r="W7" s="168"/>
      <c r="X7" s="169"/>
      <c r="Y7" s="170"/>
      <c r="Z7" s="171"/>
      <c r="AA7" s="171"/>
      <c r="AB7" s="172"/>
      <c r="AC7" s="164"/>
      <c r="AD7" s="165"/>
      <c r="AE7" s="165"/>
      <c r="AF7" s="165"/>
      <c r="AG7" s="166"/>
      <c r="AH7" s="167"/>
      <c r="AI7" s="168"/>
      <c r="AJ7" s="168"/>
      <c r="AK7" s="168"/>
      <c r="AL7" s="168"/>
      <c r="AM7" s="168"/>
      <c r="AN7" s="168"/>
      <c r="AO7" s="168"/>
      <c r="AP7" s="168"/>
      <c r="AQ7" s="168"/>
      <c r="AR7" s="168"/>
      <c r="AS7" s="168"/>
      <c r="AT7" s="169"/>
      <c r="AU7" s="170"/>
      <c r="AV7" s="171"/>
      <c r="AW7" s="171"/>
      <c r="AX7" s="173"/>
      <c r="AY7" s="33">
        <f t="shared" si="0"/>
        <v>2</v>
      </c>
    </row>
    <row r="8" spans="1:51" ht="24.75" customHeight="1" x14ac:dyDescent="0.15">
      <c r="A8" s="757"/>
      <c r="B8" s="758"/>
      <c r="C8" s="758"/>
      <c r="D8" s="758"/>
      <c r="E8" s="758"/>
      <c r="F8" s="759"/>
      <c r="G8" s="164"/>
      <c r="H8" s="165"/>
      <c r="I8" s="165"/>
      <c r="J8" s="165"/>
      <c r="K8" s="166"/>
      <c r="L8" s="167"/>
      <c r="M8" s="168"/>
      <c r="N8" s="168"/>
      <c r="O8" s="168"/>
      <c r="P8" s="168"/>
      <c r="Q8" s="168"/>
      <c r="R8" s="168"/>
      <c r="S8" s="168"/>
      <c r="T8" s="168"/>
      <c r="U8" s="168"/>
      <c r="V8" s="168"/>
      <c r="W8" s="168"/>
      <c r="X8" s="169"/>
      <c r="Y8" s="170"/>
      <c r="Z8" s="171"/>
      <c r="AA8" s="171"/>
      <c r="AB8" s="172"/>
      <c r="AC8" s="164"/>
      <c r="AD8" s="165"/>
      <c r="AE8" s="165"/>
      <c r="AF8" s="165"/>
      <c r="AG8" s="166"/>
      <c r="AH8" s="167"/>
      <c r="AI8" s="168"/>
      <c r="AJ8" s="168"/>
      <c r="AK8" s="168"/>
      <c r="AL8" s="168"/>
      <c r="AM8" s="168"/>
      <c r="AN8" s="168"/>
      <c r="AO8" s="168"/>
      <c r="AP8" s="168"/>
      <c r="AQ8" s="168"/>
      <c r="AR8" s="168"/>
      <c r="AS8" s="168"/>
      <c r="AT8" s="169"/>
      <c r="AU8" s="170"/>
      <c r="AV8" s="171"/>
      <c r="AW8" s="171"/>
      <c r="AX8" s="173"/>
      <c r="AY8" s="33">
        <f t="shared" si="0"/>
        <v>2</v>
      </c>
    </row>
    <row r="9" spans="1:51" ht="24.75" customHeight="1" x14ac:dyDescent="0.15">
      <c r="A9" s="757"/>
      <c r="B9" s="758"/>
      <c r="C9" s="758"/>
      <c r="D9" s="758"/>
      <c r="E9" s="758"/>
      <c r="F9" s="759"/>
      <c r="G9" s="164"/>
      <c r="H9" s="165"/>
      <c r="I9" s="165"/>
      <c r="J9" s="165"/>
      <c r="K9" s="166"/>
      <c r="L9" s="167"/>
      <c r="M9" s="168"/>
      <c r="N9" s="168"/>
      <c r="O9" s="168"/>
      <c r="P9" s="168"/>
      <c r="Q9" s="168"/>
      <c r="R9" s="168"/>
      <c r="S9" s="168"/>
      <c r="T9" s="168"/>
      <c r="U9" s="168"/>
      <c r="V9" s="168"/>
      <c r="W9" s="168"/>
      <c r="X9" s="169"/>
      <c r="Y9" s="170"/>
      <c r="Z9" s="171"/>
      <c r="AA9" s="171"/>
      <c r="AB9" s="172"/>
      <c r="AC9" s="164"/>
      <c r="AD9" s="165"/>
      <c r="AE9" s="165"/>
      <c r="AF9" s="165"/>
      <c r="AG9" s="166"/>
      <c r="AH9" s="167"/>
      <c r="AI9" s="168"/>
      <c r="AJ9" s="168"/>
      <c r="AK9" s="168"/>
      <c r="AL9" s="168"/>
      <c r="AM9" s="168"/>
      <c r="AN9" s="168"/>
      <c r="AO9" s="168"/>
      <c r="AP9" s="168"/>
      <c r="AQ9" s="168"/>
      <c r="AR9" s="168"/>
      <c r="AS9" s="168"/>
      <c r="AT9" s="169"/>
      <c r="AU9" s="170"/>
      <c r="AV9" s="171"/>
      <c r="AW9" s="171"/>
      <c r="AX9" s="173"/>
      <c r="AY9" s="33">
        <f t="shared" si="0"/>
        <v>2</v>
      </c>
    </row>
    <row r="10" spans="1:51" ht="24.75" customHeight="1" x14ac:dyDescent="0.15">
      <c r="A10" s="757"/>
      <c r="B10" s="758"/>
      <c r="C10" s="758"/>
      <c r="D10" s="758"/>
      <c r="E10" s="758"/>
      <c r="F10" s="759"/>
      <c r="G10" s="164"/>
      <c r="H10" s="165"/>
      <c r="I10" s="165"/>
      <c r="J10" s="165"/>
      <c r="K10" s="166"/>
      <c r="L10" s="167"/>
      <c r="M10" s="168"/>
      <c r="N10" s="168"/>
      <c r="O10" s="168"/>
      <c r="P10" s="168"/>
      <c r="Q10" s="168"/>
      <c r="R10" s="168"/>
      <c r="S10" s="168"/>
      <c r="T10" s="168"/>
      <c r="U10" s="168"/>
      <c r="V10" s="168"/>
      <c r="W10" s="168"/>
      <c r="X10" s="169"/>
      <c r="Y10" s="170"/>
      <c r="Z10" s="171"/>
      <c r="AA10" s="171"/>
      <c r="AB10" s="172"/>
      <c r="AC10" s="164"/>
      <c r="AD10" s="165"/>
      <c r="AE10" s="165"/>
      <c r="AF10" s="165"/>
      <c r="AG10" s="166"/>
      <c r="AH10" s="167"/>
      <c r="AI10" s="168"/>
      <c r="AJ10" s="168"/>
      <c r="AK10" s="168"/>
      <c r="AL10" s="168"/>
      <c r="AM10" s="168"/>
      <c r="AN10" s="168"/>
      <c r="AO10" s="168"/>
      <c r="AP10" s="168"/>
      <c r="AQ10" s="168"/>
      <c r="AR10" s="168"/>
      <c r="AS10" s="168"/>
      <c r="AT10" s="169"/>
      <c r="AU10" s="170"/>
      <c r="AV10" s="171"/>
      <c r="AW10" s="171"/>
      <c r="AX10" s="173"/>
      <c r="AY10" s="33">
        <f t="shared" si="0"/>
        <v>2</v>
      </c>
    </row>
    <row r="11" spans="1:51" ht="24.75" customHeight="1" x14ac:dyDescent="0.15">
      <c r="A11" s="757"/>
      <c r="B11" s="758"/>
      <c r="C11" s="758"/>
      <c r="D11" s="758"/>
      <c r="E11" s="758"/>
      <c r="F11" s="759"/>
      <c r="G11" s="164"/>
      <c r="H11" s="165"/>
      <c r="I11" s="165"/>
      <c r="J11" s="165"/>
      <c r="K11" s="166"/>
      <c r="L11" s="167"/>
      <c r="M11" s="168"/>
      <c r="N11" s="168"/>
      <c r="O11" s="168"/>
      <c r="P11" s="168"/>
      <c r="Q11" s="168"/>
      <c r="R11" s="168"/>
      <c r="S11" s="168"/>
      <c r="T11" s="168"/>
      <c r="U11" s="168"/>
      <c r="V11" s="168"/>
      <c r="W11" s="168"/>
      <c r="X11" s="169"/>
      <c r="Y11" s="170"/>
      <c r="Z11" s="171"/>
      <c r="AA11" s="171"/>
      <c r="AB11" s="172"/>
      <c r="AC11" s="164"/>
      <c r="AD11" s="165"/>
      <c r="AE11" s="165"/>
      <c r="AF11" s="165"/>
      <c r="AG11" s="166"/>
      <c r="AH11" s="167"/>
      <c r="AI11" s="168"/>
      <c r="AJ11" s="168"/>
      <c r="AK11" s="168"/>
      <c r="AL11" s="168"/>
      <c r="AM11" s="168"/>
      <c r="AN11" s="168"/>
      <c r="AO11" s="168"/>
      <c r="AP11" s="168"/>
      <c r="AQ11" s="168"/>
      <c r="AR11" s="168"/>
      <c r="AS11" s="168"/>
      <c r="AT11" s="169"/>
      <c r="AU11" s="170"/>
      <c r="AV11" s="171"/>
      <c r="AW11" s="171"/>
      <c r="AX11" s="173"/>
      <c r="AY11" s="33">
        <f t="shared" si="0"/>
        <v>2</v>
      </c>
    </row>
    <row r="12" spans="1:51" ht="24.75" customHeight="1" x14ac:dyDescent="0.15">
      <c r="A12" s="757"/>
      <c r="B12" s="758"/>
      <c r="C12" s="758"/>
      <c r="D12" s="758"/>
      <c r="E12" s="758"/>
      <c r="F12" s="759"/>
      <c r="G12" s="164"/>
      <c r="H12" s="165"/>
      <c r="I12" s="165"/>
      <c r="J12" s="165"/>
      <c r="K12" s="166"/>
      <c r="L12" s="167"/>
      <c r="M12" s="168"/>
      <c r="N12" s="168"/>
      <c r="O12" s="168"/>
      <c r="P12" s="168"/>
      <c r="Q12" s="168"/>
      <c r="R12" s="168"/>
      <c r="S12" s="168"/>
      <c r="T12" s="168"/>
      <c r="U12" s="168"/>
      <c r="V12" s="168"/>
      <c r="W12" s="168"/>
      <c r="X12" s="169"/>
      <c r="Y12" s="170"/>
      <c r="Z12" s="171"/>
      <c r="AA12" s="171"/>
      <c r="AB12" s="172"/>
      <c r="AC12" s="164"/>
      <c r="AD12" s="165"/>
      <c r="AE12" s="165"/>
      <c r="AF12" s="165"/>
      <c r="AG12" s="166"/>
      <c r="AH12" s="167"/>
      <c r="AI12" s="168"/>
      <c r="AJ12" s="168"/>
      <c r="AK12" s="168"/>
      <c r="AL12" s="168"/>
      <c r="AM12" s="168"/>
      <c r="AN12" s="168"/>
      <c r="AO12" s="168"/>
      <c r="AP12" s="168"/>
      <c r="AQ12" s="168"/>
      <c r="AR12" s="168"/>
      <c r="AS12" s="168"/>
      <c r="AT12" s="169"/>
      <c r="AU12" s="170"/>
      <c r="AV12" s="171"/>
      <c r="AW12" s="171"/>
      <c r="AX12" s="173"/>
      <c r="AY12" s="33">
        <f t="shared" si="0"/>
        <v>2</v>
      </c>
    </row>
    <row r="13" spans="1:51" ht="24.75" customHeight="1" x14ac:dyDescent="0.15">
      <c r="A13" s="757"/>
      <c r="B13" s="758"/>
      <c r="C13" s="758"/>
      <c r="D13" s="758"/>
      <c r="E13" s="758"/>
      <c r="F13" s="759"/>
      <c r="G13" s="164"/>
      <c r="H13" s="165"/>
      <c r="I13" s="165"/>
      <c r="J13" s="165"/>
      <c r="K13" s="166"/>
      <c r="L13" s="167"/>
      <c r="M13" s="168"/>
      <c r="N13" s="168"/>
      <c r="O13" s="168"/>
      <c r="P13" s="168"/>
      <c r="Q13" s="168"/>
      <c r="R13" s="168"/>
      <c r="S13" s="168"/>
      <c r="T13" s="168"/>
      <c r="U13" s="168"/>
      <c r="V13" s="168"/>
      <c r="W13" s="168"/>
      <c r="X13" s="169"/>
      <c r="Y13" s="170"/>
      <c r="Z13" s="171"/>
      <c r="AA13" s="171"/>
      <c r="AB13" s="172"/>
      <c r="AC13" s="164"/>
      <c r="AD13" s="165"/>
      <c r="AE13" s="165"/>
      <c r="AF13" s="165"/>
      <c r="AG13" s="166"/>
      <c r="AH13" s="167"/>
      <c r="AI13" s="168"/>
      <c r="AJ13" s="168"/>
      <c r="AK13" s="168"/>
      <c r="AL13" s="168"/>
      <c r="AM13" s="168"/>
      <c r="AN13" s="168"/>
      <c r="AO13" s="168"/>
      <c r="AP13" s="168"/>
      <c r="AQ13" s="168"/>
      <c r="AR13" s="168"/>
      <c r="AS13" s="168"/>
      <c r="AT13" s="169"/>
      <c r="AU13" s="170"/>
      <c r="AV13" s="171"/>
      <c r="AW13" s="171"/>
      <c r="AX13" s="173"/>
      <c r="AY13" s="33">
        <f t="shared" si="0"/>
        <v>2</v>
      </c>
    </row>
    <row r="14" spans="1:51" ht="24.75" customHeight="1" thickBot="1" x14ac:dyDescent="0.2">
      <c r="A14" s="757"/>
      <c r="B14" s="758"/>
      <c r="C14" s="758"/>
      <c r="D14" s="758"/>
      <c r="E14" s="758"/>
      <c r="F14" s="759"/>
      <c r="G14" s="155" t="s">
        <v>18</v>
      </c>
      <c r="H14" s="156"/>
      <c r="I14" s="156"/>
      <c r="J14" s="156"/>
      <c r="K14" s="156"/>
      <c r="L14" s="157"/>
      <c r="M14" s="158"/>
      <c r="N14" s="158"/>
      <c r="O14" s="158"/>
      <c r="P14" s="158"/>
      <c r="Q14" s="158"/>
      <c r="R14" s="158"/>
      <c r="S14" s="158"/>
      <c r="T14" s="158"/>
      <c r="U14" s="158"/>
      <c r="V14" s="158"/>
      <c r="W14" s="158"/>
      <c r="X14" s="159"/>
      <c r="Y14" s="160">
        <f>SUM(Y4:AB13)</f>
        <v>59</v>
      </c>
      <c r="Z14" s="161"/>
      <c r="AA14" s="161"/>
      <c r="AB14" s="162"/>
      <c r="AC14" s="155" t="s">
        <v>18</v>
      </c>
      <c r="AD14" s="156"/>
      <c r="AE14" s="156"/>
      <c r="AF14" s="156"/>
      <c r="AG14" s="156"/>
      <c r="AH14" s="157"/>
      <c r="AI14" s="158"/>
      <c r="AJ14" s="158"/>
      <c r="AK14" s="158"/>
      <c r="AL14" s="158"/>
      <c r="AM14" s="158"/>
      <c r="AN14" s="158"/>
      <c r="AO14" s="158"/>
      <c r="AP14" s="158"/>
      <c r="AQ14" s="158"/>
      <c r="AR14" s="158"/>
      <c r="AS14" s="158"/>
      <c r="AT14" s="159"/>
      <c r="AU14" s="160">
        <f>SUM(AU4:AX13)</f>
        <v>42</v>
      </c>
      <c r="AV14" s="161"/>
      <c r="AW14" s="161"/>
      <c r="AX14" s="163"/>
      <c r="AY14" s="33">
        <f t="shared" si="0"/>
        <v>2</v>
      </c>
    </row>
    <row r="15" spans="1:51" ht="30" customHeight="1" x14ac:dyDescent="0.15">
      <c r="A15" s="757"/>
      <c r="B15" s="758"/>
      <c r="C15" s="758"/>
      <c r="D15" s="758"/>
      <c r="E15" s="758"/>
      <c r="F15" s="759"/>
      <c r="G15" s="185" t="s">
        <v>688</v>
      </c>
      <c r="H15" s="186"/>
      <c r="I15" s="186"/>
      <c r="J15" s="186"/>
      <c r="K15" s="186"/>
      <c r="L15" s="186"/>
      <c r="M15" s="186"/>
      <c r="N15" s="186"/>
      <c r="O15" s="186"/>
      <c r="P15" s="186"/>
      <c r="Q15" s="186"/>
      <c r="R15" s="186"/>
      <c r="S15" s="186"/>
      <c r="T15" s="186"/>
      <c r="U15" s="186"/>
      <c r="V15" s="186"/>
      <c r="W15" s="186"/>
      <c r="X15" s="186"/>
      <c r="Y15" s="186"/>
      <c r="Z15" s="186"/>
      <c r="AA15" s="186"/>
      <c r="AB15" s="187"/>
      <c r="AC15" s="185" t="s">
        <v>195</v>
      </c>
      <c r="AD15" s="186"/>
      <c r="AE15" s="186"/>
      <c r="AF15" s="186"/>
      <c r="AG15" s="186"/>
      <c r="AH15" s="186"/>
      <c r="AI15" s="186"/>
      <c r="AJ15" s="186"/>
      <c r="AK15" s="186"/>
      <c r="AL15" s="186"/>
      <c r="AM15" s="186"/>
      <c r="AN15" s="186"/>
      <c r="AO15" s="186"/>
      <c r="AP15" s="186"/>
      <c r="AQ15" s="186"/>
      <c r="AR15" s="186"/>
      <c r="AS15" s="186"/>
      <c r="AT15" s="186"/>
      <c r="AU15" s="186"/>
      <c r="AV15" s="186"/>
      <c r="AW15" s="186"/>
      <c r="AX15" s="188"/>
      <c r="AY15">
        <f>COUNTA($G$17,$AC$17)</f>
        <v>1</v>
      </c>
    </row>
    <row r="16" spans="1:51" ht="25.5" customHeight="1" x14ac:dyDescent="0.15">
      <c r="A16" s="757"/>
      <c r="B16" s="758"/>
      <c r="C16" s="758"/>
      <c r="D16" s="758"/>
      <c r="E16" s="758"/>
      <c r="F16" s="759"/>
      <c r="G16" s="189" t="s">
        <v>15</v>
      </c>
      <c r="H16" s="190"/>
      <c r="I16" s="190"/>
      <c r="J16" s="190"/>
      <c r="K16" s="190"/>
      <c r="L16" s="191" t="s">
        <v>16</v>
      </c>
      <c r="M16" s="190"/>
      <c r="N16" s="190"/>
      <c r="O16" s="190"/>
      <c r="P16" s="190"/>
      <c r="Q16" s="190"/>
      <c r="R16" s="190"/>
      <c r="S16" s="190"/>
      <c r="T16" s="190"/>
      <c r="U16" s="190"/>
      <c r="V16" s="190"/>
      <c r="W16" s="190"/>
      <c r="X16" s="192"/>
      <c r="Y16" s="193" t="s">
        <v>17</v>
      </c>
      <c r="Z16" s="194"/>
      <c r="AA16" s="194"/>
      <c r="AB16" s="195"/>
      <c r="AC16" s="189" t="s">
        <v>15</v>
      </c>
      <c r="AD16" s="190"/>
      <c r="AE16" s="190"/>
      <c r="AF16" s="190"/>
      <c r="AG16" s="190"/>
      <c r="AH16" s="191" t="s">
        <v>16</v>
      </c>
      <c r="AI16" s="190"/>
      <c r="AJ16" s="190"/>
      <c r="AK16" s="190"/>
      <c r="AL16" s="190"/>
      <c r="AM16" s="190"/>
      <c r="AN16" s="190"/>
      <c r="AO16" s="190"/>
      <c r="AP16" s="190"/>
      <c r="AQ16" s="190"/>
      <c r="AR16" s="190"/>
      <c r="AS16" s="190"/>
      <c r="AT16" s="192"/>
      <c r="AU16" s="193" t="s">
        <v>17</v>
      </c>
      <c r="AV16" s="194"/>
      <c r="AW16" s="194"/>
      <c r="AX16" s="196"/>
      <c r="AY16" s="33">
        <f>$AY$15</f>
        <v>1</v>
      </c>
    </row>
    <row r="17" spans="1:51" ht="24.75" customHeight="1" x14ac:dyDescent="0.15">
      <c r="A17" s="757"/>
      <c r="B17" s="758"/>
      <c r="C17" s="758"/>
      <c r="D17" s="758"/>
      <c r="E17" s="758"/>
      <c r="F17" s="759"/>
      <c r="G17" s="176" t="s">
        <v>633</v>
      </c>
      <c r="H17" s="177"/>
      <c r="I17" s="177"/>
      <c r="J17" s="177"/>
      <c r="K17" s="178"/>
      <c r="L17" s="179" t="s">
        <v>631</v>
      </c>
      <c r="M17" s="180"/>
      <c r="N17" s="180"/>
      <c r="O17" s="180"/>
      <c r="P17" s="180"/>
      <c r="Q17" s="180"/>
      <c r="R17" s="180"/>
      <c r="S17" s="180"/>
      <c r="T17" s="180"/>
      <c r="U17" s="180"/>
      <c r="V17" s="180"/>
      <c r="W17" s="180"/>
      <c r="X17" s="181"/>
      <c r="Y17" s="182">
        <v>8</v>
      </c>
      <c r="Z17" s="183"/>
      <c r="AA17" s="183"/>
      <c r="AB17" s="197"/>
      <c r="AC17" s="176"/>
      <c r="AD17" s="177"/>
      <c r="AE17" s="177"/>
      <c r="AF17" s="177"/>
      <c r="AG17" s="178"/>
      <c r="AH17" s="179"/>
      <c r="AI17" s="180"/>
      <c r="AJ17" s="180"/>
      <c r="AK17" s="180"/>
      <c r="AL17" s="180"/>
      <c r="AM17" s="180"/>
      <c r="AN17" s="180"/>
      <c r="AO17" s="180"/>
      <c r="AP17" s="180"/>
      <c r="AQ17" s="180"/>
      <c r="AR17" s="180"/>
      <c r="AS17" s="180"/>
      <c r="AT17" s="181"/>
      <c r="AU17" s="182"/>
      <c r="AV17" s="183"/>
      <c r="AW17" s="183"/>
      <c r="AX17" s="184"/>
      <c r="AY17" s="33">
        <f t="shared" ref="AY17:AY27" si="1">$AY$15</f>
        <v>1</v>
      </c>
    </row>
    <row r="18" spans="1:51" ht="24.75" customHeight="1" x14ac:dyDescent="0.15">
      <c r="A18" s="757"/>
      <c r="B18" s="758"/>
      <c r="C18" s="758"/>
      <c r="D18" s="758"/>
      <c r="E18" s="758"/>
      <c r="F18" s="759"/>
      <c r="G18" s="164"/>
      <c r="H18" s="165"/>
      <c r="I18" s="165"/>
      <c r="J18" s="165"/>
      <c r="K18" s="166"/>
      <c r="L18" s="167"/>
      <c r="M18" s="168"/>
      <c r="N18" s="168"/>
      <c r="O18" s="168"/>
      <c r="P18" s="168"/>
      <c r="Q18" s="168"/>
      <c r="R18" s="168"/>
      <c r="S18" s="168"/>
      <c r="T18" s="168"/>
      <c r="U18" s="168"/>
      <c r="V18" s="168"/>
      <c r="W18" s="168"/>
      <c r="X18" s="169"/>
      <c r="Y18" s="170"/>
      <c r="Z18" s="171"/>
      <c r="AA18" s="171"/>
      <c r="AB18" s="172"/>
      <c r="AC18" s="164"/>
      <c r="AD18" s="165"/>
      <c r="AE18" s="165"/>
      <c r="AF18" s="165"/>
      <c r="AG18" s="166"/>
      <c r="AH18" s="167"/>
      <c r="AI18" s="168"/>
      <c r="AJ18" s="168"/>
      <c r="AK18" s="168"/>
      <c r="AL18" s="168"/>
      <c r="AM18" s="168"/>
      <c r="AN18" s="168"/>
      <c r="AO18" s="168"/>
      <c r="AP18" s="168"/>
      <c r="AQ18" s="168"/>
      <c r="AR18" s="168"/>
      <c r="AS18" s="168"/>
      <c r="AT18" s="169"/>
      <c r="AU18" s="170"/>
      <c r="AV18" s="171"/>
      <c r="AW18" s="171"/>
      <c r="AX18" s="173"/>
      <c r="AY18" s="33">
        <f t="shared" si="1"/>
        <v>1</v>
      </c>
    </row>
    <row r="19" spans="1:51" ht="24.75" customHeight="1" x14ac:dyDescent="0.15">
      <c r="A19" s="757"/>
      <c r="B19" s="758"/>
      <c r="C19" s="758"/>
      <c r="D19" s="758"/>
      <c r="E19" s="758"/>
      <c r="F19" s="759"/>
      <c r="G19" s="164"/>
      <c r="H19" s="165"/>
      <c r="I19" s="165"/>
      <c r="J19" s="165"/>
      <c r="K19" s="166"/>
      <c r="L19" s="167"/>
      <c r="M19" s="168"/>
      <c r="N19" s="168"/>
      <c r="O19" s="168"/>
      <c r="P19" s="168"/>
      <c r="Q19" s="168"/>
      <c r="R19" s="168"/>
      <c r="S19" s="168"/>
      <c r="T19" s="168"/>
      <c r="U19" s="168"/>
      <c r="V19" s="168"/>
      <c r="W19" s="168"/>
      <c r="X19" s="169"/>
      <c r="Y19" s="170"/>
      <c r="Z19" s="171"/>
      <c r="AA19" s="171"/>
      <c r="AB19" s="172"/>
      <c r="AC19" s="164"/>
      <c r="AD19" s="165"/>
      <c r="AE19" s="165"/>
      <c r="AF19" s="165"/>
      <c r="AG19" s="166"/>
      <c r="AH19" s="167"/>
      <c r="AI19" s="168"/>
      <c r="AJ19" s="168"/>
      <c r="AK19" s="168"/>
      <c r="AL19" s="168"/>
      <c r="AM19" s="168"/>
      <c r="AN19" s="168"/>
      <c r="AO19" s="168"/>
      <c r="AP19" s="168"/>
      <c r="AQ19" s="168"/>
      <c r="AR19" s="168"/>
      <c r="AS19" s="168"/>
      <c r="AT19" s="169"/>
      <c r="AU19" s="170"/>
      <c r="AV19" s="171"/>
      <c r="AW19" s="171"/>
      <c r="AX19" s="173"/>
      <c r="AY19" s="33">
        <f t="shared" si="1"/>
        <v>1</v>
      </c>
    </row>
    <row r="20" spans="1:51" ht="24.75" customHeight="1" x14ac:dyDescent="0.15">
      <c r="A20" s="757"/>
      <c r="B20" s="758"/>
      <c r="C20" s="758"/>
      <c r="D20" s="758"/>
      <c r="E20" s="758"/>
      <c r="F20" s="759"/>
      <c r="G20" s="164"/>
      <c r="H20" s="165"/>
      <c r="I20" s="165"/>
      <c r="J20" s="165"/>
      <c r="K20" s="166"/>
      <c r="L20" s="167"/>
      <c r="M20" s="168"/>
      <c r="N20" s="168"/>
      <c r="O20" s="168"/>
      <c r="P20" s="168"/>
      <c r="Q20" s="168"/>
      <c r="R20" s="168"/>
      <c r="S20" s="168"/>
      <c r="T20" s="168"/>
      <c r="U20" s="168"/>
      <c r="V20" s="168"/>
      <c r="W20" s="168"/>
      <c r="X20" s="169"/>
      <c r="Y20" s="170"/>
      <c r="Z20" s="171"/>
      <c r="AA20" s="171"/>
      <c r="AB20" s="172"/>
      <c r="AC20" s="164"/>
      <c r="AD20" s="165"/>
      <c r="AE20" s="165"/>
      <c r="AF20" s="165"/>
      <c r="AG20" s="166"/>
      <c r="AH20" s="167"/>
      <c r="AI20" s="168"/>
      <c r="AJ20" s="168"/>
      <c r="AK20" s="168"/>
      <c r="AL20" s="168"/>
      <c r="AM20" s="168"/>
      <c r="AN20" s="168"/>
      <c r="AO20" s="168"/>
      <c r="AP20" s="168"/>
      <c r="AQ20" s="168"/>
      <c r="AR20" s="168"/>
      <c r="AS20" s="168"/>
      <c r="AT20" s="169"/>
      <c r="AU20" s="170"/>
      <c r="AV20" s="171"/>
      <c r="AW20" s="171"/>
      <c r="AX20" s="173"/>
      <c r="AY20" s="33">
        <f t="shared" si="1"/>
        <v>1</v>
      </c>
    </row>
    <row r="21" spans="1:51" ht="24.75" customHeight="1" x14ac:dyDescent="0.15">
      <c r="A21" s="757"/>
      <c r="B21" s="758"/>
      <c r="C21" s="758"/>
      <c r="D21" s="758"/>
      <c r="E21" s="758"/>
      <c r="F21" s="759"/>
      <c r="G21" s="164"/>
      <c r="H21" s="165"/>
      <c r="I21" s="165"/>
      <c r="J21" s="165"/>
      <c r="K21" s="166"/>
      <c r="L21" s="167"/>
      <c r="M21" s="168"/>
      <c r="N21" s="168"/>
      <c r="O21" s="168"/>
      <c r="P21" s="168"/>
      <c r="Q21" s="168"/>
      <c r="R21" s="168"/>
      <c r="S21" s="168"/>
      <c r="T21" s="168"/>
      <c r="U21" s="168"/>
      <c r="V21" s="168"/>
      <c r="W21" s="168"/>
      <c r="X21" s="169"/>
      <c r="Y21" s="170"/>
      <c r="Z21" s="171"/>
      <c r="AA21" s="171"/>
      <c r="AB21" s="172"/>
      <c r="AC21" s="164"/>
      <c r="AD21" s="165"/>
      <c r="AE21" s="165"/>
      <c r="AF21" s="165"/>
      <c r="AG21" s="166"/>
      <c r="AH21" s="167"/>
      <c r="AI21" s="168"/>
      <c r="AJ21" s="168"/>
      <c r="AK21" s="168"/>
      <c r="AL21" s="168"/>
      <c r="AM21" s="168"/>
      <c r="AN21" s="168"/>
      <c r="AO21" s="168"/>
      <c r="AP21" s="168"/>
      <c r="AQ21" s="168"/>
      <c r="AR21" s="168"/>
      <c r="AS21" s="168"/>
      <c r="AT21" s="169"/>
      <c r="AU21" s="170"/>
      <c r="AV21" s="171"/>
      <c r="AW21" s="171"/>
      <c r="AX21" s="173"/>
      <c r="AY21" s="33">
        <f t="shared" si="1"/>
        <v>1</v>
      </c>
    </row>
    <row r="22" spans="1:51" ht="24.75" customHeight="1" x14ac:dyDescent="0.15">
      <c r="A22" s="757"/>
      <c r="B22" s="758"/>
      <c r="C22" s="758"/>
      <c r="D22" s="758"/>
      <c r="E22" s="758"/>
      <c r="F22" s="759"/>
      <c r="G22" s="164"/>
      <c r="H22" s="165"/>
      <c r="I22" s="165"/>
      <c r="J22" s="165"/>
      <c r="K22" s="166"/>
      <c r="L22" s="167"/>
      <c r="M22" s="168"/>
      <c r="N22" s="168"/>
      <c r="O22" s="168"/>
      <c r="P22" s="168"/>
      <c r="Q22" s="168"/>
      <c r="R22" s="168"/>
      <c r="S22" s="168"/>
      <c r="T22" s="168"/>
      <c r="U22" s="168"/>
      <c r="V22" s="168"/>
      <c r="W22" s="168"/>
      <c r="X22" s="169"/>
      <c r="Y22" s="170"/>
      <c r="Z22" s="171"/>
      <c r="AA22" s="171"/>
      <c r="AB22" s="172"/>
      <c r="AC22" s="164"/>
      <c r="AD22" s="165"/>
      <c r="AE22" s="165"/>
      <c r="AF22" s="165"/>
      <c r="AG22" s="166"/>
      <c r="AH22" s="167"/>
      <c r="AI22" s="168"/>
      <c r="AJ22" s="168"/>
      <c r="AK22" s="168"/>
      <c r="AL22" s="168"/>
      <c r="AM22" s="168"/>
      <c r="AN22" s="168"/>
      <c r="AO22" s="168"/>
      <c r="AP22" s="168"/>
      <c r="AQ22" s="168"/>
      <c r="AR22" s="168"/>
      <c r="AS22" s="168"/>
      <c r="AT22" s="169"/>
      <c r="AU22" s="170"/>
      <c r="AV22" s="171"/>
      <c r="AW22" s="171"/>
      <c r="AX22" s="173"/>
      <c r="AY22" s="33">
        <f t="shared" si="1"/>
        <v>1</v>
      </c>
    </row>
    <row r="23" spans="1:51" ht="24.75" customHeight="1" x14ac:dyDescent="0.15">
      <c r="A23" s="757"/>
      <c r="B23" s="758"/>
      <c r="C23" s="758"/>
      <c r="D23" s="758"/>
      <c r="E23" s="758"/>
      <c r="F23" s="759"/>
      <c r="G23" s="164"/>
      <c r="H23" s="165"/>
      <c r="I23" s="165"/>
      <c r="J23" s="165"/>
      <c r="K23" s="166"/>
      <c r="L23" s="167"/>
      <c r="M23" s="168"/>
      <c r="N23" s="168"/>
      <c r="O23" s="168"/>
      <c r="P23" s="168"/>
      <c r="Q23" s="168"/>
      <c r="R23" s="168"/>
      <c r="S23" s="168"/>
      <c r="T23" s="168"/>
      <c r="U23" s="168"/>
      <c r="V23" s="168"/>
      <c r="W23" s="168"/>
      <c r="X23" s="169"/>
      <c r="Y23" s="170"/>
      <c r="Z23" s="171"/>
      <c r="AA23" s="171"/>
      <c r="AB23" s="172"/>
      <c r="AC23" s="164"/>
      <c r="AD23" s="165"/>
      <c r="AE23" s="165"/>
      <c r="AF23" s="165"/>
      <c r="AG23" s="166"/>
      <c r="AH23" s="167"/>
      <c r="AI23" s="168"/>
      <c r="AJ23" s="168"/>
      <c r="AK23" s="168"/>
      <c r="AL23" s="168"/>
      <c r="AM23" s="168"/>
      <c r="AN23" s="168"/>
      <c r="AO23" s="168"/>
      <c r="AP23" s="168"/>
      <c r="AQ23" s="168"/>
      <c r="AR23" s="168"/>
      <c r="AS23" s="168"/>
      <c r="AT23" s="169"/>
      <c r="AU23" s="170"/>
      <c r="AV23" s="171"/>
      <c r="AW23" s="171"/>
      <c r="AX23" s="173"/>
      <c r="AY23" s="33">
        <f t="shared" si="1"/>
        <v>1</v>
      </c>
    </row>
    <row r="24" spans="1:51" ht="24.75" customHeight="1" x14ac:dyDescent="0.15">
      <c r="A24" s="757"/>
      <c r="B24" s="758"/>
      <c r="C24" s="758"/>
      <c r="D24" s="758"/>
      <c r="E24" s="758"/>
      <c r="F24" s="759"/>
      <c r="G24" s="164"/>
      <c r="H24" s="165"/>
      <c r="I24" s="165"/>
      <c r="J24" s="165"/>
      <c r="K24" s="166"/>
      <c r="L24" s="167"/>
      <c r="M24" s="168"/>
      <c r="N24" s="168"/>
      <c r="O24" s="168"/>
      <c r="P24" s="168"/>
      <c r="Q24" s="168"/>
      <c r="R24" s="168"/>
      <c r="S24" s="168"/>
      <c r="T24" s="168"/>
      <c r="U24" s="168"/>
      <c r="V24" s="168"/>
      <c r="W24" s="168"/>
      <c r="X24" s="169"/>
      <c r="Y24" s="170"/>
      <c r="Z24" s="171"/>
      <c r="AA24" s="171"/>
      <c r="AB24" s="172"/>
      <c r="AC24" s="164"/>
      <c r="AD24" s="165"/>
      <c r="AE24" s="165"/>
      <c r="AF24" s="165"/>
      <c r="AG24" s="166"/>
      <c r="AH24" s="167"/>
      <c r="AI24" s="168"/>
      <c r="AJ24" s="168"/>
      <c r="AK24" s="168"/>
      <c r="AL24" s="168"/>
      <c r="AM24" s="168"/>
      <c r="AN24" s="168"/>
      <c r="AO24" s="168"/>
      <c r="AP24" s="168"/>
      <c r="AQ24" s="168"/>
      <c r="AR24" s="168"/>
      <c r="AS24" s="168"/>
      <c r="AT24" s="169"/>
      <c r="AU24" s="170"/>
      <c r="AV24" s="171"/>
      <c r="AW24" s="171"/>
      <c r="AX24" s="173"/>
      <c r="AY24" s="33">
        <f t="shared" si="1"/>
        <v>1</v>
      </c>
    </row>
    <row r="25" spans="1:51" ht="24.75" customHeight="1" x14ac:dyDescent="0.15">
      <c r="A25" s="757"/>
      <c r="B25" s="758"/>
      <c r="C25" s="758"/>
      <c r="D25" s="758"/>
      <c r="E25" s="758"/>
      <c r="F25" s="759"/>
      <c r="G25" s="164"/>
      <c r="H25" s="165"/>
      <c r="I25" s="165"/>
      <c r="J25" s="165"/>
      <c r="K25" s="166"/>
      <c r="L25" s="167"/>
      <c r="M25" s="168"/>
      <c r="N25" s="168"/>
      <c r="O25" s="168"/>
      <c r="P25" s="168"/>
      <c r="Q25" s="168"/>
      <c r="R25" s="168"/>
      <c r="S25" s="168"/>
      <c r="T25" s="168"/>
      <c r="U25" s="168"/>
      <c r="V25" s="168"/>
      <c r="W25" s="168"/>
      <c r="X25" s="169"/>
      <c r="Y25" s="170"/>
      <c r="Z25" s="171"/>
      <c r="AA25" s="171"/>
      <c r="AB25" s="172"/>
      <c r="AC25" s="164"/>
      <c r="AD25" s="165"/>
      <c r="AE25" s="165"/>
      <c r="AF25" s="165"/>
      <c r="AG25" s="166"/>
      <c r="AH25" s="167"/>
      <c r="AI25" s="168"/>
      <c r="AJ25" s="168"/>
      <c r="AK25" s="168"/>
      <c r="AL25" s="168"/>
      <c r="AM25" s="168"/>
      <c r="AN25" s="168"/>
      <c r="AO25" s="168"/>
      <c r="AP25" s="168"/>
      <c r="AQ25" s="168"/>
      <c r="AR25" s="168"/>
      <c r="AS25" s="168"/>
      <c r="AT25" s="169"/>
      <c r="AU25" s="170"/>
      <c r="AV25" s="171"/>
      <c r="AW25" s="171"/>
      <c r="AX25" s="173"/>
      <c r="AY25" s="33">
        <f t="shared" si="1"/>
        <v>1</v>
      </c>
    </row>
    <row r="26" spans="1:51" ht="24.75" customHeight="1" x14ac:dyDescent="0.15">
      <c r="A26" s="757"/>
      <c r="B26" s="758"/>
      <c r="C26" s="758"/>
      <c r="D26" s="758"/>
      <c r="E26" s="758"/>
      <c r="F26" s="759"/>
      <c r="G26" s="164"/>
      <c r="H26" s="165"/>
      <c r="I26" s="165"/>
      <c r="J26" s="165"/>
      <c r="K26" s="166"/>
      <c r="L26" s="167"/>
      <c r="M26" s="168"/>
      <c r="N26" s="168"/>
      <c r="O26" s="168"/>
      <c r="P26" s="168"/>
      <c r="Q26" s="168"/>
      <c r="R26" s="168"/>
      <c r="S26" s="168"/>
      <c r="T26" s="168"/>
      <c r="U26" s="168"/>
      <c r="V26" s="168"/>
      <c r="W26" s="168"/>
      <c r="X26" s="169"/>
      <c r="Y26" s="170"/>
      <c r="Z26" s="171"/>
      <c r="AA26" s="171"/>
      <c r="AB26" s="172"/>
      <c r="AC26" s="164"/>
      <c r="AD26" s="165"/>
      <c r="AE26" s="165"/>
      <c r="AF26" s="165"/>
      <c r="AG26" s="166"/>
      <c r="AH26" s="167"/>
      <c r="AI26" s="168"/>
      <c r="AJ26" s="168"/>
      <c r="AK26" s="168"/>
      <c r="AL26" s="168"/>
      <c r="AM26" s="168"/>
      <c r="AN26" s="168"/>
      <c r="AO26" s="168"/>
      <c r="AP26" s="168"/>
      <c r="AQ26" s="168"/>
      <c r="AR26" s="168"/>
      <c r="AS26" s="168"/>
      <c r="AT26" s="169"/>
      <c r="AU26" s="170"/>
      <c r="AV26" s="171"/>
      <c r="AW26" s="171"/>
      <c r="AX26" s="173"/>
      <c r="AY26" s="33">
        <f t="shared" si="1"/>
        <v>1</v>
      </c>
    </row>
    <row r="27" spans="1:51" ht="24.75" customHeight="1" x14ac:dyDescent="0.15">
      <c r="A27" s="757"/>
      <c r="B27" s="758"/>
      <c r="C27" s="758"/>
      <c r="D27" s="758"/>
      <c r="E27" s="758"/>
      <c r="F27" s="759"/>
      <c r="G27" s="155" t="s">
        <v>18</v>
      </c>
      <c r="H27" s="156"/>
      <c r="I27" s="156"/>
      <c r="J27" s="156"/>
      <c r="K27" s="156"/>
      <c r="L27" s="157"/>
      <c r="M27" s="158"/>
      <c r="N27" s="158"/>
      <c r="O27" s="158"/>
      <c r="P27" s="158"/>
      <c r="Q27" s="158"/>
      <c r="R27" s="158"/>
      <c r="S27" s="158"/>
      <c r="T27" s="158"/>
      <c r="U27" s="158"/>
      <c r="V27" s="158"/>
      <c r="W27" s="158"/>
      <c r="X27" s="159"/>
      <c r="Y27" s="160">
        <f>SUM(Y17:AB26)</f>
        <v>8</v>
      </c>
      <c r="Z27" s="161"/>
      <c r="AA27" s="161"/>
      <c r="AB27" s="162"/>
      <c r="AC27" s="155" t="s">
        <v>18</v>
      </c>
      <c r="AD27" s="156"/>
      <c r="AE27" s="156"/>
      <c r="AF27" s="156"/>
      <c r="AG27" s="156"/>
      <c r="AH27" s="157"/>
      <c r="AI27" s="158"/>
      <c r="AJ27" s="158"/>
      <c r="AK27" s="158"/>
      <c r="AL27" s="158"/>
      <c r="AM27" s="158"/>
      <c r="AN27" s="158"/>
      <c r="AO27" s="158"/>
      <c r="AP27" s="158"/>
      <c r="AQ27" s="158"/>
      <c r="AR27" s="158"/>
      <c r="AS27" s="158"/>
      <c r="AT27" s="159"/>
      <c r="AU27" s="160">
        <f>SUM(AU17:AX26)</f>
        <v>0</v>
      </c>
      <c r="AV27" s="161"/>
      <c r="AW27" s="161"/>
      <c r="AX27" s="163"/>
      <c r="AY27" s="33">
        <f t="shared" si="1"/>
        <v>1</v>
      </c>
    </row>
    <row r="28" spans="1:51" ht="24.75" customHeight="1" x14ac:dyDescent="0.15">
      <c r="A28" s="36"/>
      <c r="B28" s="36"/>
      <c r="C28" s="36"/>
      <c r="D28" s="36"/>
      <c r="E28" s="36"/>
      <c r="F28" s="36"/>
      <c r="G28" s="37"/>
      <c r="H28" s="37"/>
      <c r="I28" s="37"/>
      <c r="J28" s="37"/>
      <c r="K28" s="37"/>
      <c r="L28" s="38"/>
      <c r="M28" s="37"/>
      <c r="N28" s="37"/>
      <c r="O28" s="37"/>
      <c r="P28" s="37"/>
      <c r="Q28" s="37"/>
      <c r="R28" s="37"/>
      <c r="S28" s="37"/>
      <c r="T28" s="37"/>
      <c r="U28" s="37"/>
      <c r="V28" s="37"/>
      <c r="W28" s="37"/>
      <c r="X28" s="37"/>
      <c r="Y28" s="39"/>
      <c r="Z28" s="39"/>
      <c r="AA28" s="39"/>
      <c r="AB28" s="39"/>
      <c r="AC28" s="37"/>
      <c r="AD28" s="37"/>
      <c r="AE28" s="37"/>
      <c r="AF28" s="37"/>
      <c r="AG28" s="37"/>
      <c r="AH28" s="38"/>
      <c r="AI28" s="37"/>
      <c r="AJ28" s="37"/>
      <c r="AK28" s="37"/>
      <c r="AL28" s="37"/>
      <c r="AM28" s="37"/>
      <c r="AN28" s="37"/>
      <c r="AO28" s="37"/>
      <c r="AP28" s="37"/>
      <c r="AQ28" s="37"/>
      <c r="AR28" s="37"/>
      <c r="AS28" s="37"/>
      <c r="AT28" s="37"/>
      <c r="AU28" s="39"/>
      <c r="AV28" s="39"/>
      <c r="AW28" s="39"/>
      <c r="AX28" s="39"/>
    </row>
  </sheetData>
  <sheetProtection formatRows="0"/>
  <mergeCells count="149">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G14:K14"/>
    <mergeCell ref="L14:X14"/>
    <mergeCell ref="Y14:AB14"/>
    <mergeCell ref="AC14:AG14"/>
    <mergeCell ref="AH14:AT14"/>
    <mergeCell ref="AU14:AX14"/>
    <mergeCell ref="G13:K13"/>
    <mergeCell ref="L13:X13"/>
    <mergeCell ref="Y13:AB13"/>
    <mergeCell ref="AC13:AG13"/>
    <mergeCell ref="AH13:AT13"/>
    <mergeCell ref="AU13:AX13"/>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2:F27"/>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4:X4"/>
    <mergeCell ref="Y4:AB4"/>
    <mergeCell ref="AC4:AG4"/>
    <mergeCell ref="AH4:AT4"/>
    <mergeCell ref="AU4:AX4"/>
    <mergeCell ref="G5:K5"/>
    <mergeCell ref="L5:X5"/>
    <mergeCell ref="Y5:AB5"/>
    <mergeCell ref="AC5:AG5"/>
    <mergeCell ref="AH5:AT5"/>
  </mergeCells>
  <phoneticPr fontId="6"/>
  <conditionalFormatting sqref="Y5">
    <cfRule type="expression" dxfId="101" priority="271">
      <formula>IF(RIGHT(TEXT(Y5,"0.#"),1)=".",FALSE,TRUE)</formula>
    </cfRule>
    <cfRule type="expression" dxfId="100" priority="272">
      <formula>IF(RIGHT(TEXT(Y5,"0.#"),1)=".",TRUE,FALSE)</formula>
    </cfRule>
  </conditionalFormatting>
  <conditionalFormatting sqref="Y14">
    <cfRule type="expression" dxfId="99" priority="269">
      <formula>IF(RIGHT(TEXT(Y14,"0.#"),1)=".",FALSE,TRUE)</formula>
    </cfRule>
    <cfRule type="expression" dxfId="98" priority="270">
      <formula>IF(RIGHT(TEXT(Y14,"0.#"),1)=".",TRUE,FALSE)</formula>
    </cfRule>
  </conditionalFormatting>
  <conditionalFormatting sqref="Y6:Y13 Y4">
    <cfRule type="expression" dxfId="97" priority="267">
      <formula>IF(RIGHT(TEXT(Y4,"0.#"),1)=".",FALSE,TRUE)</formula>
    </cfRule>
    <cfRule type="expression" dxfId="96" priority="268">
      <formula>IF(RIGHT(TEXT(Y4,"0.#"),1)=".",TRUE,FALSE)</formula>
    </cfRule>
  </conditionalFormatting>
  <conditionalFormatting sqref="AU5">
    <cfRule type="expression" dxfId="95" priority="265">
      <formula>IF(RIGHT(TEXT(AU5,"0.#"),1)=".",FALSE,TRUE)</formula>
    </cfRule>
    <cfRule type="expression" dxfId="94" priority="266">
      <formula>IF(RIGHT(TEXT(AU5,"0.#"),1)=".",TRUE,FALSE)</formula>
    </cfRule>
  </conditionalFormatting>
  <conditionalFormatting sqref="AU14">
    <cfRule type="expression" dxfId="93" priority="263">
      <formula>IF(RIGHT(TEXT(AU14,"0.#"),1)=".",FALSE,TRUE)</formula>
    </cfRule>
    <cfRule type="expression" dxfId="92" priority="264">
      <formula>IF(RIGHT(TEXT(AU14,"0.#"),1)=".",TRUE,FALSE)</formula>
    </cfRule>
  </conditionalFormatting>
  <conditionalFormatting sqref="AU6:AU13 AU4">
    <cfRule type="expression" dxfId="91" priority="261">
      <formula>IF(RIGHT(TEXT(AU4,"0.#"),1)=".",FALSE,TRUE)</formula>
    </cfRule>
    <cfRule type="expression" dxfId="90" priority="262">
      <formula>IF(RIGHT(TEXT(AU4,"0.#"),1)=".",TRUE,FALSE)</formula>
    </cfRule>
  </conditionalFormatting>
  <conditionalFormatting sqref="Y18">
    <cfRule type="expression" dxfId="89" priority="259">
      <formula>IF(RIGHT(TEXT(Y18,"0.#"),1)=".",FALSE,TRUE)</formula>
    </cfRule>
    <cfRule type="expression" dxfId="88" priority="260">
      <formula>IF(RIGHT(TEXT(Y18,"0.#"),1)=".",TRUE,FALSE)</formula>
    </cfRule>
  </conditionalFormatting>
  <conditionalFormatting sqref="Y27">
    <cfRule type="expression" dxfId="87" priority="257">
      <formula>IF(RIGHT(TEXT(Y27,"0.#"),1)=".",FALSE,TRUE)</formula>
    </cfRule>
    <cfRule type="expression" dxfId="86" priority="258">
      <formula>IF(RIGHT(TEXT(Y27,"0.#"),1)=".",TRUE,FALSE)</formula>
    </cfRule>
  </conditionalFormatting>
  <conditionalFormatting sqref="Y19:Y26 Y17">
    <cfRule type="expression" dxfId="85" priority="255">
      <formula>IF(RIGHT(TEXT(Y17,"0.#"),1)=".",FALSE,TRUE)</formula>
    </cfRule>
    <cfRule type="expression" dxfId="84" priority="256">
      <formula>IF(RIGHT(TEXT(Y17,"0.#"),1)=".",TRUE,FALSE)</formula>
    </cfRule>
  </conditionalFormatting>
  <conditionalFormatting sqref="AU18">
    <cfRule type="expression" dxfId="83" priority="253">
      <formula>IF(RIGHT(TEXT(AU18,"0.#"),1)=".",FALSE,TRUE)</formula>
    </cfRule>
    <cfRule type="expression" dxfId="82" priority="254">
      <formula>IF(RIGHT(TEXT(AU18,"0.#"),1)=".",TRUE,FALSE)</formula>
    </cfRule>
  </conditionalFormatting>
  <conditionalFormatting sqref="AU27">
    <cfRule type="expression" dxfId="81" priority="251">
      <formula>IF(RIGHT(TEXT(AU27,"0.#"),1)=".",FALSE,TRUE)</formula>
    </cfRule>
    <cfRule type="expression" dxfId="80" priority="252">
      <formula>IF(RIGHT(TEXT(AU27,"0.#"),1)=".",TRUE,FALSE)</formula>
    </cfRule>
  </conditionalFormatting>
  <conditionalFormatting sqref="AU19:AU26 AU17">
    <cfRule type="expression" dxfId="79" priority="249">
      <formula>IF(RIGHT(TEXT(AU17,"0.#"),1)=".",FALSE,TRUE)</formula>
    </cfRule>
    <cfRule type="expression" dxfId="78" priority="250">
      <formula>IF(RIGHT(TEXT(AU17,"0.#"),1)=".",TRUE,FALSE)</formula>
    </cfRule>
  </conditionalFormatting>
  <dataValidations count="1">
    <dataValidation type="custom" imeMode="disabled" allowBlank="1" showInputMessage="1" showErrorMessage="1" sqref="Y4:AB13 AU4:AX13 Y17:AB26 AU17:AX26">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Z71"/>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58" customWidth="1"/>
    <col min="34" max="37" width="3.5" style="58" customWidth="1"/>
    <col min="38" max="41" width="2.625" style="58" customWidth="1"/>
    <col min="42" max="50" width="3.25" style="59" customWidth="1"/>
    <col min="51" max="51" width="11.125" style="33" hidden="1" customWidth="1"/>
    <col min="52" max="57" width="2.25" style="33" customWidth="1"/>
    <col min="58" max="61" width="9" style="33"/>
    <col min="62" max="62" width="27.875" style="33" customWidth="1"/>
    <col min="63" max="63" width="12.25" style="33" customWidth="1"/>
    <col min="64" max="16384" width="9" style="33"/>
  </cols>
  <sheetData>
    <row r="1" spans="1:52" ht="23.25" customHeight="1" x14ac:dyDescent="0.15">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2" x14ac:dyDescent="0.15">
      <c r="A2" s="9"/>
      <c r="B2" s="45" t="s">
        <v>216</v>
      </c>
      <c r="C2" s="49"/>
      <c r="D2" s="49"/>
      <c r="E2" s="49"/>
      <c r="F2" s="49"/>
      <c r="G2" s="49"/>
      <c r="H2" s="49"/>
      <c r="I2" s="49"/>
      <c r="J2" s="49"/>
      <c r="K2" s="49"/>
      <c r="L2" s="49"/>
      <c r="M2" s="49"/>
      <c r="N2" s="49"/>
      <c r="O2" s="49"/>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1</v>
      </c>
    </row>
    <row r="3" spans="1:52" customFormat="1" ht="59.25" customHeight="1" x14ac:dyDescent="0.15">
      <c r="A3" s="106"/>
      <c r="B3" s="106"/>
      <c r="C3" s="106" t="s">
        <v>24</v>
      </c>
      <c r="D3" s="106"/>
      <c r="E3" s="106"/>
      <c r="F3" s="106"/>
      <c r="G3" s="106"/>
      <c r="H3" s="106"/>
      <c r="I3" s="106"/>
      <c r="J3" s="764" t="s">
        <v>197</v>
      </c>
      <c r="K3" s="765"/>
      <c r="L3" s="765"/>
      <c r="M3" s="765"/>
      <c r="N3" s="765"/>
      <c r="O3" s="765"/>
      <c r="P3" s="109" t="s">
        <v>25</v>
      </c>
      <c r="Q3" s="109"/>
      <c r="R3" s="109"/>
      <c r="S3" s="109"/>
      <c r="T3" s="109"/>
      <c r="U3" s="109"/>
      <c r="V3" s="109"/>
      <c r="W3" s="109"/>
      <c r="X3" s="109"/>
      <c r="Y3" s="110" t="s">
        <v>230</v>
      </c>
      <c r="Z3" s="111"/>
      <c r="AA3" s="111"/>
      <c r="AB3" s="111"/>
      <c r="AC3" s="764" t="s">
        <v>224</v>
      </c>
      <c r="AD3" s="764"/>
      <c r="AE3" s="764"/>
      <c r="AF3" s="764"/>
      <c r="AG3" s="764"/>
      <c r="AH3" s="110" t="s">
        <v>189</v>
      </c>
      <c r="AI3" s="106"/>
      <c r="AJ3" s="106"/>
      <c r="AK3" s="106"/>
      <c r="AL3" s="106" t="s">
        <v>19</v>
      </c>
      <c r="AM3" s="106"/>
      <c r="AN3" s="106"/>
      <c r="AO3" s="112"/>
      <c r="AP3" s="763" t="s">
        <v>198</v>
      </c>
      <c r="AQ3" s="763"/>
      <c r="AR3" s="763"/>
      <c r="AS3" s="763"/>
      <c r="AT3" s="763"/>
      <c r="AU3" s="763"/>
      <c r="AV3" s="763"/>
      <c r="AW3" s="763"/>
      <c r="AX3" s="763"/>
      <c r="AY3">
        <f>$AY$2</f>
        <v>1</v>
      </c>
      <c r="AZ3" s="33"/>
    </row>
    <row r="4" spans="1:52" ht="26.25" customHeight="1" x14ac:dyDescent="0.15">
      <c r="A4" s="766">
        <v>1</v>
      </c>
      <c r="B4" s="766">
        <v>1</v>
      </c>
      <c r="C4" s="122" t="s">
        <v>689</v>
      </c>
      <c r="D4" s="123"/>
      <c r="E4" s="123"/>
      <c r="F4" s="123"/>
      <c r="G4" s="123"/>
      <c r="H4" s="123"/>
      <c r="I4" s="123"/>
      <c r="J4" s="124">
        <v>4010001008772</v>
      </c>
      <c r="K4" s="125"/>
      <c r="L4" s="125"/>
      <c r="M4" s="125"/>
      <c r="N4" s="125"/>
      <c r="O4" s="125"/>
      <c r="P4" s="126" t="s">
        <v>657</v>
      </c>
      <c r="Q4" s="126"/>
      <c r="R4" s="126"/>
      <c r="S4" s="126"/>
      <c r="T4" s="126"/>
      <c r="U4" s="126"/>
      <c r="V4" s="126"/>
      <c r="W4" s="126"/>
      <c r="X4" s="126"/>
      <c r="Y4" s="127">
        <v>59</v>
      </c>
      <c r="Z4" s="128"/>
      <c r="AA4" s="128"/>
      <c r="AB4" s="129"/>
      <c r="AC4" s="762" t="s">
        <v>646</v>
      </c>
      <c r="AD4" s="762"/>
      <c r="AE4" s="762"/>
      <c r="AF4" s="762"/>
      <c r="AG4" s="762"/>
      <c r="AH4" s="148">
        <v>1</v>
      </c>
      <c r="AI4" s="149"/>
      <c r="AJ4" s="149"/>
      <c r="AK4" s="149"/>
      <c r="AL4" s="95" t="s">
        <v>647</v>
      </c>
      <c r="AM4" s="96"/>
      <c r="AN4" s="96"/>
      <c r="AO4" s="97"/>
      <c r="AP4" s="94" t="s">
        <v>648</v>
      </c>
      <c r="AQ4" s="94"/>
      <c r="AR4" s="94"/>
      <c r="AS4" s="94"/>
      <c r="AT4" s="94"/>
      <c r="AU4" s="94"/>
      <c r="AV4" s="94"/>
      <c r="AW4" s="94"/>
      <c r="AX4" s="94"/>
      <c r="AY4">
        <f>$AY$2</f>
        <v>1</v>
      </c>
    </row>
    <row r="5" spans="1:52" x14ac:dyDescent="0.15">
      <c r="A5" s="40"/>
      <c r="B5" s="40"/>
      <c r="P5" s="59"/>
      <c r="Q5" s="59"/>
      <c r="R5" s="59"/>
      <c r="S5" s="59"/>
      <c r="T5" s="59"/>
      <c r="U5" s="59"/>
      <c r="V5" s="59"/>
      <c r="W5" s="59"/>
      <c r="X5" s="59"/>
      <c r="Y5" s="60"/>
      <c r="Z5" s="60"/>
      <c r="AA5" s="60"/>
      <c r="AB5" s="60"/>
      <c r="AC5" s="60"/>
      <c r="AD5" s="60"/>
      <c r="AE5" s="60"/>
      <c r="AF5" s="60"/>
      <c r="AG5" s="60"/>
      <c r="AH5" s="60"/>
      <c r="AI5" s="60"/>
      <c r="AJ5" s="60"/>
      <c r="AK5" s="60"/>
      <c r="AL5" s="60"/>
      <c r="AM5" s="60"/>
      <c r="AN5" s="60"/>
      <c r="AO5" s="60"/>
      <c r="AY5">
        <f>COUNTA($C$8)</f>
        <v>1</v>
      </c>
    </row>
    <row r="6" spans="1:52" x14ac:dyDescent="0.15">
      <c r="A6" s="9"/>
      <c r="B6" s="45" t="s">
        <v>217</v>
      </c>
      <c r="C6" s="49"/>
      <c r="D6" s="49"/>
      <c r="E6" s="49"/>
      <c r="F6" s="49"/>
      <c r="G6" s="49"/>
      <c r="H6" s="49"/>
      <c r="I6" s="49"/>
      <c r="J6" s="49"/>
      <c r="K6" s="49"/>
      <c r="L6" s="49"/>
      <c r="M6" s="49"/>
      <c r="N6" s="49"/>
      <c r="O6" s="49"/>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1"/>
      <c r="AQ6" s="51"/>
      <c r="AR6" s="51"/>
      <c r="AS6" s="51"/>
      <c r="AT6" s="51"/>
      <c r="AU6" s="51"/>
      <c r="AV6" s="51"/>
      <c r="AW6" s="51"/>
      <c r="AX6" s="51"/>
      <c r="AY6">
        <f>$AY$5</f>
        <v>1</v>
      </c>
    </row>
    <row r="7" spans="1:52" customFormat="1" ht="59.25" customHeight="1" x14ac:dyDescent="0.15">
      <c r="A7" s="106"/>
      <c r="B7" s="106"/>
      <c r="C7" s="106" t="s">
        <v>24</v>
      </c>
      <c r="D7" s="106"/>
      <c r="E7" s="106"/>
      <c r="F7" s="106"/>
      <c r="G7" s="106"/>
      <c r="H7" s="106"/>
      <c r="I7" s="106"/>
      <c r="J7" s="764" t="s">
        <v>197</v>
      </c>
      <c r="K7" s="765"/>
      <c r="L7" s="765"/>
      <c r="M7" s="765"/>
      <c r="N7" s="765"/>
      <c r="O7" s="765"/>
      <c r="P7" s="109" t="s">
        <v>25</v>
      </c>
      <c r="Q7" s="109"/>
      <c r="R7" s="109"/>
      <c r="S7" s="109"/>
      <c r="T7" s="109"/>
      <c r="U7" s="109"/>
      <c r="V7" s="109"/>
      <c r="W7" s="109"/>
      <c r="X7" s="109"/>
      <c r="Y7" s="110" t="s">
        <v>230</v>
      </c>
      <c r="Z7" s="111"/>
      <c r="AA7" s="111"/>
      <c r="AB7" s="111"/>
      <c r="AC7" s="764" t="s">
        <v>224</v>
      </c>
      <c r="AD7" s="764"/>
      <c r="AE7" s="764"/>
      <c r="AF7" s="764"/>
      <c r="AG7" s="764"/>
      <c r="AH7" s="110" t="s">
        <v>189</v>
      </c>
      <c r="AI7" s="106"/>
      <c r="AJ7" s="106"/>
      <c r="AK7" s="106"/>
      <c r="AL7" s="106" t="s">
        <v>19</v>
      </c>
      <c r="AM7" s="106"/>
      <c r="AN7" s="106"/>
      <c r="AO7" s="112"/>
      <c r="AP7" s="763" t="s">
        <v>198</v>
      </c>
      <c r="AQ7" s="763"/>
      <c r="AR7" s="763"/>
      <c r="AS7" s="763"/>
      <c r="AT7" s="763"/>
      <c r="AU7" s="763"/>
      <c r="AV7" s="763"/>
      <c r="AW7" s="763"/>
      <c r="AX7" s="763"/>
      <c r="AY7">
        <f>$AY$5</f>
        <v>1</v>
      </c>
      <c r="AZ7" s="33"/>
    </row>
    <row r="8" spans="1:52" ht="46.5" customHeight="1" x14ac:dyDescent="0.15">
      <c r="A8" s="766">
        <v>1</v>
      </c>
      <c r="B8" s="766">
        <v>1</v>
      </c>
      <c r="C8" s="122" t="s">
        <v>690</v>
      </c>
      <c r="D8" s="123"/>
      <c r="E8" s="123"/>
      <c r="F8" s="123"/>
      <c r="G8" s="123"/>
      <c r="H8" s="123"/>
      <c r="I8" s="123"/>
      <c r="J8" s="124">
        <v>6010001089530</v>
      </c>
      <c r="K8" s="125"/>
      <c r="L8" s="125"/>
      <c r="M8" s="125"/>
      <c r="N8" s="125"/>
      <c r="O8" s="125"/>
      <c r="P8" s="126" t="s">
        <v>657</v>
      </c>
      <c r="Q8" s="126"/>
      <c r="R8" s="126"/>
      <c r="S8" s="126"/>
      <c r="T8" s="126"/>
      <c r="U8" s="126"/>
      <c r="V8" s="126"/>
      <c r="W8" s="126"/>
      <c r="X8" s="126"/>
      <c r="Y8" s="127">
        <f>ROUND((2000000+40000000+5000)/1000000,0)</f>
        <v>42</v>
      </c>
      <c r="Z8" s="128"/>
      <c r="AA8" s="128"/>
      <c r="AB8" s="129"/>
      <c r="AC8" s="762" t="s">
        <v>244</v>
      </c>
      <c r="AD8" s="762"/>
      <c r="AE8" s="762"/>
      <c r="AF8" s="762"/>
      <c r="AG8" s="762"/>
      <c r="AH8" s="148">
        <v>1</v>
      </c>
      <c r="AI8" s="149"/>
      <c r="AJ8" s="149"/>
      <c r="AK8" s="149"/>
      <c r="AL8" s="95" t="s">
        <v>647</v>
      </c>
      <c r="AM8" s="96"/>
      <c r="AN8" s="96"/>
      <c r="AO8" s="97"/>
      <c r="AP8" s="94" t="s">
        <v>651</v>
      </c>
      <c r="AQ8" s="94"/>
      <c r="AR8" s="94"/>
      <c r="AS8" s="94"/>
      <c r="AT8" s="94"/>
      <c r="AU8" s="94"/>
      <c r="AV8" s="94"/>
      <c r="AW8" s="94"/>
      <c r="AX8" s="94"/>
      <c r="AY8">
        <f>$AY$5</f>
        <v>1</v>
      </c>
    </row>
    <row r="9" spans="1:52" x14ac:dyDescent="0.15">
      <c r="P9" s="59"/>
      <c r="Q9" s="59"/>
      <c r="R9" s="59"/>
      <c r="S9" s="59"/>
      <c r="T9" s="59"/>
      <c r="U9" s="59"/>
      <c r="V9" s="59"/>
      <c r="W9" s="59"/>
      <c r="X9" s="59"/>
      <c r="Y9" s="60"/>
      <c r="Z9" s="60"/>
      <c r="AA9" s="60"/>
      <c r="AB9" s="60"/>
      <c r="AC9" s="60"/>
      <c r="AD9" s="60"/>
      <c r="AE9" s="60"/>
      <c r="AF9" s="60"/>
      <c r="AG9" s="60"/>
      <c r="AH9" s="60"/>
      <c r="AI9" s="60"/>
      <c r="AJ9" s="60"/>
      <c r="AK9" s="60"/>
      <c r="AL9" s="60"/>
      <c r="AM9" s="60"/>
      <c r="AN9" s="60"/>
      <c r="AO9" s="60"/>
      <c r="AY9">
        <f>COUNTA($C$12)</f>
        <v>1</v>
      </c>
    </row>
    <row r="10" spans="1:52" x14ac:dyDescent="0.15">
      <c r="A10" s="9"/>
      <c r="B10" s="45" t="s">
        <v>170</v>
      </c>
      <c r="C10" s="49"/>
      <c r="D10" s="49"/>
      <c r="E10" s="49"/>
      <c r="F10" s="49"/>
      <c r="G10" s="49"/>
      <c r="H10" s="49"/>
      <c r="I10" s="49"/>
      <c r="J10" s="49"/>
      <c r="K10" s="49"/>
      <c r="L10" s="49"/>
      <c r="M10" s="49"/>
      <c r="N10" s="49"/>
      <c r="O10" s="49"/>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1"/>
      <c r="AQ10" s="51"/>
      <c r="AR10" s="51"/>
      <c r="AS10" s="51"/>
      <c r="AT10" s="51"/>
      <c r="AU10" s="51"/>
      <c r="AV10" s="51"/>
      <c r="AW10" s="51"/>
      <c r="AX10" s="51"/>
      <c r="AY10" s="33">
        <f>$AY$9</f>
        <v>1</v>
      </c>
    </row>
    <row r="11" spans="1:52" customFormat="1" ht="59.25" customHeight="1" x14ac:dyDescent="0.15">
      <c r="A11" s="106"/>
      <c r="B11" s="106"/>
      <c r="C11" s="106" t="s">
        <v>24</v>
      </c>
      <c r="D11" s="106"/>
      <c r="E11" s="106"/>
      <c r="F11" s="106"/>
      <c r="G11" s="106"/>
      <c r="H11" s="106"/>
      <c r="I11" s="106"/>
      <c r="J11" s="764" t="s">
        <v>197</v>
      </c>
      <c r="K11" s="765"/>
      <c r="L11" s="765"/>
      <c r="M11" s="765"/>
      <c r="N11" s="765"/>
      <c r="O11" s="765"/>
      <c r="P11" s="109" t="s">
        <v>25</v>
      </c>
      <c r="Q11" s="109"/>
      <c r="R11" s="109"/>
      <c r="S11" s="109"/>
      <c r="T11" s="109"/>
      <c r="U11" s="109"/>
      <c r="V11" s="109"/>
      <c r="W11" s="109"/>
      <c r="X11" s="109"/>
      <c r="Y11" s="110" t="s">
        <v>230</v>
      </c>
      <c r="Z11" s="111"/>
      <c r="AA11" s="111"/>
      <c r="AB11" s="111"/>
      <c r="AC11" s="764" t="s">
        <v>224</v>
      </c>
      <c r="AD11" s="764"/>
      <c r="AE11" s="764"/>
      <c r="AF11" s="764"/>
      <c r="AG11" s="764"/>
      <c r="AH11" s="110" t="s">
        <v>189</v>
      </c>
      <c r="AI11" s="106"/>
      <c r="AJ11" s="106"/>
      <c r="AK11" s="106"/>
      <c r="AL11" s="106" t="s">
        <v>19</v>
      </c>
      <c r="AM11" s="106"/>
      <c r="AN11" s="106"/>
      <c r="AO11" s="112"/>
      <c r="AP11" s="763" t="s">
        <v>198</v>
      </c>
      <c r="AQ11" s="763"/>
      <c r="AR11" s="763"/>
      <c r="AS11" s="763"/>
      <c r="AT11" s="763"/>
      <c r="AU11" s="763"/>
      <c r="AV11" s="763"/>
      <c r="AW11" s="763"/>
      <c r="AX11" s="763"/>
      <c r="AY11" s="33">
        <f>$AY$9</f>
        <v>1</v>
      </c>
      <c r="AZ11" s="33"/>
    </row>
    <row r="12" spans="1:52" ht="42" customHeight="1" x14ac:dyDescent="0.15">
      <c r="A12" s="766">
        <v>1</v>
      </c>
      <c r="B12" s="766">
        <v>1</v>
      </c>
      <c r="C12" s="122" t="s">
        <v>691</v>
      </c>
      <c r="D12" s="123"/>
      <c r="E12" s="123"/>
      <c r="F12" s="123"/>
      <c r="G12" s="123"/>
      <c r="H12" s="123"/>
      <c r="I12" s="123"/>
      <c r="J12" s="124">
        <v>5010001082800</v>
      </c>
      <c r="K12" s="125"/>
      <c r="L12" s="125"/>
      <c r="M12" s="125"/>
      <c r="N12" s="125"/>
      <c r="O12" s="125"/>
      <c r="P12" s="126" t="s">
        <v>657</v>
      </c>
      <c r="Q12" s="126"/>
      <c r="R12" s="126"/>
      <c r="S12" s="126"/>
      <c r="T12" s="126"/>
      <c r="U12" s="126"/>
      <c r="V12" s="126"/>
      <c r="W12" s="126"/>
      <c r="X12" s="126"/>
      <c r="Y12" s="127">
        <v>8</v>
      </c>
      <c r="Z12" s="128"/>
      <c r="AA12" s="128"/>
      <c r="AB12" s="129"/>
      <c r="AC12" s="762" t="s">
        <v>245</v>
      </c>
      <c r="AD12" s="762"/>
      <c r="AE12" s="762"/>
      <c r="AF12" s="762"/>
      <c r="AG12" s="762"/>
      <c r="AH12" s="148">
        <v>1</v>
      </c>
      <c r="AI12" s="149"/>
      <c r="AJ12" s="149"/>
      <c r="AK12" s="149"/>
      <c r="AL12" s="95" t="s">
        <v>647</v>
      </c>
      <c r="AM12" s="96"/>
      <c r="AN12" s="96"/>
      <c r="AO12" s="97"/>
      <c r="AP12" s="94" t="s">
        <v>651</v>
      </c>
      <c r="AQ12" s="94"/>
      <c r="AR12" s="94"/>
      <c r="AS12" s="94"/>
      <c r="AT12" s="94"/>
      <c r="AU12" s="94"/>
      <c r="AV12" s="94"/>
      <c r="AW12" s="94"/>
      <c r="AX12" s="94"/>
      <c r="AY12" s="33">
        <f>$AY$9</f>
        <v>1</v>
      </c>
    </row>
    <row r="13" spans="1:52" x14ac:dyDescent="0.15">
      <c r="P13" s="59"/>
      <c r="Q13" s="59"/>
      <c r="R13" s="59"/>
      <c r="S13" s="59"/>
      <c r="T13" s="59"/>
      <c r="U13" s="59"/>
      <c r="V13" s="59"/>
      <c r="W13" s="59"/>
      <c r="X13" s="59"/>
      <c r="Y13" s="60"/>
      <c r="Z13" s="60"/>
      <c r="AA13" s="60"/>
      <c r="AB13" s="60"/>
      <c r="AC13" s="60"/>
      <c r="AD13" s="60"/>
      <c r="AE13" s="60"/>
      <c r="AF13" s="60"/>
      <c r="AG13" s="60"/>
      <c r="AH13" s="60"/>
      <c r="AI13" s="60"/>
      <c r="AJ13" s="60"/>
      <c r="AK13" s="60"/>
      <c r="AL13" s="60"/>
      <c r="AM13" s="60"/>
      <c r="AN13" s="60"/>
      <c r="AO13" s="60"/>
      <c r="AY13">
        <f>COUNTA($C$16)</f>
        <v>1</v>
      </c>
    </row>
    <row r="14" spans="1:52" x14ac:dyDescent="0.15">
      <c r="A14" s="9"/>
      <c r="B14" s="45" t="s">
        <v>171</v>
      </c>
      <c r="C14" s="49"/>
      <c r="D14" s="49"/>
      <c r="E14" s="49"/>
      <c r="F14" s="49"/>
      <c r="G14" s="49"/>
      <c r="H14" s="49"/>
      <c r="I14" s="49"/>
      <c r="J14" s="49"/>
      <c r="K14" s="49"/>
      <c r="L14" s="49"/>
      <c r="M14" s="49"/>
      <c r="N14" s="49"/>
      <c r="O14" s="49"/>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1"/>
      <c r="AQ14" s="51"/>
      <c r="AR14" s="51"/>
      <c r="AS14" s="51"/>
      <c r="AT14" s="51"/>
      <c r="AU14" s="51"/>
      <c r="AV14" s="51"/>
      <c r="AW14" s="51"/>
      <c r="AX14" s="51"/>
      <c r="AY14" s="33">
        <f>$AY$13</f>
        <v>1</v>
      </c>
    </row>
    <row r="15" spans="1:52" customFormat="1" ht="59.25" customHeight="1" x14ac:dyDescent="0.15">
      <c r="A15" s="106"/>
      <c r="B15" s="106"/>
      <c r="C15" s="106" t="s">
        <v>24</v>
      </c>
      <c r="D15" s="106"/>
      <c r="E15" s="106"/>
      <c r="F15" s="106"/>
      <c r="G15" s="106"/>
      <c r="H15" s="106"/>
      <c r="I15" s="106"/>
      <c r="J15" s="764" t="s">
        <v>197</v>
      </c>
      <c r="K15" s="765"/>
      <c r="L15" s="765"/>
      <c r="M15" s="765"/>
      <c r="N15" s="765"/>
      <c r="O15" s="765"/>
      <c r="P15" s="109" t="s">
        <v>25</v>
      </c>
      <c r="Q15" s="109"/>
      <c r="R15" s="109"/>
      <c r="S15" s="109"/>
      <c r="T15" s="109"/>
      <c r="U15" s="109"/>
      <c r="V15" s="109"/>
      <c r="W15" s="109"/>
      <c r="X15" s="109"/>
      <c r="Y15" s="110" t="s">
        <v>230</v>
      </c>
      <c r="Z15" s="111"/>
      <c r="AA15" s="111"/>
      <c r="AB15" s="111"/>
      <c r="AC15" s="764" t="s">
        <v>224</v>
      </c>
      <c r="AD15" s="764"/>
      <c r="AE15" s="764"/>
      <c r="AF15" s="764"/>
      <c r="AG15" s="764"/>
      <c r="AH15" s="110" t="s">
        <v>189</v>
      </c>
      <c r="AI15" s="106"/>
      <c r="AJ15" s="106"/>
      <c r="AK15" s="106"/>
      <c r="AL15" s="106" t="s">
        <v>19</v>
      </c>
      <c r="AM15" s="106"/>
      <c r="AN15" s="106"/>
      <c r="AO15" s="112"/>
      <c r="AP15" s="763" t="s">
        <v>198</v>
      </c>
      <c r="AQ15" s="763"/>
      <c r="AR15" s="763"/>
      <c r="AS15" s="763"/>
      <c r="AT15" s="763"/>
      <c r="AU15" s="763"/>
      <c r="AV15" s="763"/>
      <c r="AW15" s="763"/>
      <c r="AX15" s="763"/>
      <c r="AY15" s="33">
        <f>$AY$13</f>
        <v>1</v>
      </c>
      <c r="AZ15" s="33"/>
    </row>
    <row r="16" spans="1:52" ht="26.25" customHeight="1" x14ac:dyDescent="0.15">
      <c r="A16" s="766">
        <v>1</v>
      </c>
      <c r="B16" s="766">
        <v>1</v>
      </c>
      <c r="C16" s="122" t="s">
        <v>675</v>
      </c>
      <c r="D16" s="123"/>
      <c r="E16" s="123"/>
      <c r="F16" s="123"/>
      <c r="G16" s="123"/>
      <c r="H16" s="123"/>
      <c r="I16" s="123"/>
      <c r="J16" s="124">
        <v>7010401022916</v>
      </c>
      <c r="K16" s="125"/>
      <c r="L16" s="125"/>
      <c r="M16" s="125"/>
      <c r="N16" s="125"/>
      <c r="O16" s="125"/>
      <c r="P16" s="126" t="s">
        <v>631</v>
      </c>
      <c r="Q16" s="126"/>
      <c r="R16" s="126"/>
      <c r="S16" s="126"/>
      <c r="T16" s="126"/>
      <c r="U16" s="126"/>
      <c r="V16" s="126"/>
      <c r="W16" s="126"/>
      <c r="X16" s="126"/>
      <c r="Y16" s="127">
        <f>ROUND((19753385317)/1000000,0)</f>
        <v>19753</v>
      </c>
      <c r="Z16" s="128"/>
      <c r="AA16" s="128"/>
      <c r="AB16" s="129"/>
      <c r="AC16" s="762" t="s">
        <v>647</v>
      </c>
      <c r="AD16" s="762"/>
      <c r="AE16" s="762"/>
      <c r="AF16" s="762"/>
      <c r="AG16" s="762"/>
      <c r="AH16" s="148" t="s">
        <v>647</v>
      </c>
      <c r="AI16" s="149"/>
      <c r="AJ16" s="149"/>
      <c r="AK16" s="149"/>
      <c r="AL16" s="95" t="s">
        <v>647</v>
      </c>
      <c r="AM16" s="96"/>
      <c r="AN16" s="96"/>
      <c r="AO16" s="97"/>
      <c r="AP16" s="94" t="s">
        <v>647</v>
      </c>
      <c r="AQ16" s="94"/>
      <c r="AR16" s="94"/>
      <c r="AS16" s="94"/>
      <c r="AT16" s="94"/>
      <c r="AU16" s="94"/>
      <c r="AV16" s="94"/>
      <c r="AW16" s="94"/>
      <c r="AX16" s="94"/>
      <c r="AY16" s="33">
        <f>$AY$13</f>
        <v>1</v>
      </c>
    </row>
    <row r="17" spans="1:52" ht="26.25" customHeight="1" x14ac:dyDescent="0.15">
      <c r="A17" s="766">
        <v>2</v>
      </c>
      <c r="B17" s="766">
        <v>1</v>
      </c>
      <c r="C17" s="122" t="s">
        <v>689</v>
      </c>
      <c r="D17" s="123"/>
      <c r="E17" s="123"/>
      <c r="F17" s="123"/>
      <c r="G17" s="123"/>
      <c r="H17" s="123"/>
      <c r="I17" s="123"/>
      <c r="J17" s="124">
        <v>4010001008772</v>
      </c>
      <c r="K17" s="125"/>
      <c r="L17" s="125"/>
      <c r="M17" s="125"/>
      <c r="N17" s="125"/>
      <c r="O17" s="125"/>
      <c r="P17" s="126" t="s">
        <v>631</v>
      </c>
      <c r="Q17" s="126"/>
      <c r="R17" s="126"/>
      <c r="S17" s="126"/>
      <c r="T17" s="126"/>
      <c r="U17" s="126"/>
      <c r="V17" s="126"/>
      <c r="W17" s="126"/>
      <c r="X17" s="126"/>
      <c r="Y17" s="127">
        <f>ROUND((11363928782)/1000000,0)</f>
        <v>11364</v>
      </c>
      <c r="Z17" s="128"/>
      <c r="AA17" s="128"/>
      <c r="AB17" s="129"/>
      <c r="AC17" s="762" t="s">
        <v>647</v>
      </c>
      <c r="AD17" s="762"/>
      <c r="AE17" s="762"/>
      <c r="AF17" s="762"/>
      <c r="AG17" s="762"/>
      <c r="AH17" s="148" t="s">
        <v>647</v>
      </c>
      <c r="AI17" s="149"/>
      <c r="AJ17" s="149"/>
      <c r="AK17" s="149"/>
      <c r="AL17" s="95" t="s">
        <v>647</v>
      </c>
      <c r="AM17" s="96"/>
      <c r="AN17" s="96"/>
      <c r="AO17" s="97"/>
      <c r="AP17" s="94" t="s">
        <v>647</v>
      </c>
      <c r="AQ17" s="94"/>
      <c r="AR17" s="94"/>
      <c r="AS17" s="94"/>
      <c r="AT17" s="94"/>
      <c r="AU17" s="94"/>
      <c r="AV17" s="94"/>
      <c r="AW17" s="94"/>
      <c r="AX17" s="94"/>
      <c r="AY17">
        <f>COUNTA($C$17)</f>
        <v>1</v>
      </c>
    </row>
    <row r="18" spans="1:52" ht="26.25" customHeight="1" x14ac:dyDescent="0.15">
      <c r="A18" s="766">
        <v>3</v>
      </c>
      <c r="B18" s="766">
        <v>1</v>
      </c>
      <c r="C18" s="122" t="s">
        <v>692</v>
      </c>
      <c r="D18" s="123"/>
      <c r="E18" s="123"/>
      <c r="F18" s="123"/>
      <c r="G18" s="123"/>
      <c r="H18" s="123"/>
      <c r="I18" s="123"/>
      <c r="J18" s="124">
        <v>1050001016956</v>
      </c>
      <c r="K18" s="125"/>
      <c r="L18" s="125"/>
      <c r="M18" s="125"/>
      <c r="N18" s="125"/>
      <c r="O18" s="125"/>
      <c r="P18" s="126" t="s">
        <v>631</v>
      </c>
      <c r="Q18" s="126"/>
      <c r="R18" s="126"/>
      <c r="S18" s="126"/>
      <c r="T18" s="126"/>
      <c r="U18" s="126"/>
      <c r="V18" s="126"/>
      <c r="W18" s="126"/>
      <c r="X18" s="126"/>
      <c r="Y18" s="127">
        <f>ROUND((317941800)/1000000,0)</f>
        <v>318</v>
      </c>
      <c r="Z18" s="128"/>
      <c r="AA18" s="128"/>
      <c r="AB18" s="129"/>
      <c r="AC18" s="762" t="s">
        <v>647</v>
      </c>
      <c r="AD18" s="762"/>
      <c r="AE18" s="762"/>
      <c r="AF18" s="762"/>
      <c r="AG18" s="762"/>
      <c r="AH18" s="148" t="s">
        <v>647</v>
      </c>
      <c r="AI18" s="149"/>
      <c r="AJ18" s="149"/>
      <c r="AK18" s="149"/>
      <c r="AL18" s="95" t="s">
        <v>647</v>
      </c>
      <c r="AM18" s="96"/>
      <c r="AN18" s="96"/>
      <c r="AO18" s="97"/>
      <c r="AP18" s="94" t="s">
        <v>647</v>
      </c>
      <c r="AQ18" s="94"/>
      <c r="AR18" s="94"/>
      <c r="AS18" s="94"/>
      <c r="AT18" s="94"/>
      <c r="AU18" s="94"/>
      <c r="AV18" s="94"/>
      <c r="AW18" s="94"/>
      <c r="AX18" s="94"/>
      <c r="AY18">
        <f>COUNTA($C$18)</f>
        <v>1</v>
      </c>
    </row>
    <row r="19" spans="1:52" ht="26.25" customHeight="1" x14ac:dyDescent="0.15">
      <c r="A19" s="766">
        <v>4</v>
      </c>
      <c r="B19" s="766">
        <v>1</v>
      </c>
      <c r="C19" s="122" t="s">
        <v>693</v>
      </c>
      <c r="D19" s="123"/>
      <c r="E19" s="123"/>
      <c r="F19" s="123"/>
      <c r="G19" s="123"/>
      <c r="H19" s="123"/>
      <c r="I19" s="123"/>
      <c r="J19" s="124">
        <v>7010401072259</v>
      </c>
      <c r="K19" s="125"/>
      <c r="L19" s="125"/>
      <c r="M19" s="125"/>
      <c r="N19" s="125"/>
      <c r="O19" s="125"/>
      <c r="P19" s="126" t="s">
        <v>631</v>
      </c>
      <c r="Q19" s="126"/>
      <c r="R19" s="126"/>
      <c r="S19" s="126"/>
      <c r="T19" s="126"/>
      <c r="U19" s="126"/>
      <c r="V19" s="126"/>
      <c r="W19" s="126"/>
      <c r="X19" s="126"/>
      <c r="Y19" s="127">
        <f>ROUND((311491218)/1000000,0)</f>
        <v>311</v>
      </c>
      <c r="Z19" s="128"/>
      <c r="AA19" s="128"/>
      <c r="AB19" s="129"/>
      <c r="AC19" s="762" t="s">
        <v>647</v>
      </c>
      <c r="AD19" s="762"/>
      <c r="AE19" s="762"/>
      <c r="AF19" s="762"/>
      <c r="AG19" s="762"/>
      <c r="AH19" s="148" t="s">
        <v>647</v>
      </c>
      <c r="AI19" s="149"/>
      <c r="AJ19" s="149"/>
      <c r="AK19" s="149"/>
      <c r="AL19" s="95" t="s">
        <v>647</v>
      </c>
      <c r="AM19" s="96"/>
      <c r="AN19" s="96"/>
      <c r="AO19" s="97"/>
      <c r="AP19" s="94" t="s">
        <v>647</v>
      </c>
      <c r="AQ19" s="94"/>
      <c r="AR19" s="94"/>
      <c r="AS19" s="94"/>
      <c r="AT19" s="94"/>
      <c r="AU19" s="94"/>
      <c r="AV19" s="94"/>
      <c r="AW19" s="94"/>
      <c r="AX19" s="94"/>
      <c r="AY19">
        <f>COUNTA($C$19)</f>
        <v>1</v>
      </c>
    </row>
    <row r="20" spans="1:52" ht="26.25" customHeight="1" x14ac:dyDescent="0.15">
      <c r="A20" s="766">
        <v>5</v>
      </c>
      <c r="B20" s="766">
        <v>1</v>
      </c>
      <c r="C20" s="122" t="s">
        <v>694</v>
      </c>
      <c r="D20" s="123"/>
      <c r="E20" s="123"/>
      <c r="F20" s="123"/>
      <c r="G20" s="123"/>
      <c r="H20" s="123"/>
      <c r="I20" s="123"/>
      <c r="J20" s="124">
        <v>3011201000611</v>
      </c>
      <c r="K20" s="125"/>
      <c r="L20" s="125"/>
      <c r="M20" s="125"/>
      <c r="N20" s="125"/>
      <c r="O20" s="125"/>
      <c r="P20" s="126" t="s">
        <v>631</v>
      </c>
      <c r="Q20" s="126"/>
      <c r="R20" s="126"/>
      <c r="S20" s="126"/>
      <c r="T20" s="126"/>
      <c r="U20" s="126"/>
      <c r="V20" s="126"/>
      <c r="W20" s="126"/>
      <c r="X20" s="126"/>
      <c r="Y20" s="127">
        <f>ROUND((218680970)/1000000,0)</f>
        <v>219</v>
      </c>
      <c r="Z20" s="128"/>
      <c r="AA20" s="128"/>
      <c r="AB20" s="129"/>
      <c r="AC20" s="762" t="s">
        <v>647</v>
      </c>
      <c r="AD20" s="762"/>
      <c r="AE20" s="762"/>
      <c r="AF20" s="762"/>
      <c r="AG20" s="762"/>
      <c r="AH20" s="148" t="s">
        <v>647</v>
      </c>
      <c r="AI20" s="149"/>
      <c r="AJ20" s="149"/>
      <c r="AK20" s="149"/>
      <c r="AL20" s="95" t="s">
        <v>647</v>
      </c>
      <c r="AM20" s="96"/>
      <c r="AN20" s="96"/>
      <c r="AO20" s="97"/>
      <c r="AP20" s="94" t="s">
        <v>647</v>
      </c>
      <c r="AQ20" s="94"/>
      <c r="AR20" s="94"/>
      <c r="AS20" s="94"/>
      <c r="AT20" s="94"/>
      <c r="AU20" s="94"/>
      <c r="AV20" s="94"/>
      <c r="AW20" s="94"/>
      <c r="AX20" s="94"/>
      <c r="AY20">
        <f>COUNTA($C$20)</f>
        <v>1</v>
      </c>
    </row>
    <row r="21" spans="1:52" ht="26.25" customHeight="1" x14ac:dyDescent="0.15">
      <c r="A21" s="766">
        <v>6</v>
      </c>
      <c r="B21" s="766">
        <v>1</v>
      </c>
      <c r="C21" s="122" t="s">
        <v>695</v>
      </c>
      <c r="D21" s="123"/>
      <c r="E21" s="123"/>
      <c r="F21" s="123"/>
      <c r="G21" s="123"/>
      <c r="H21" s="123"/>
      <c r="I21" s="123"/>
      <c r="J21" s="124">
        <v>5010001008763</v>
      </c>
      <c r="K21" s="125"/>
      <c r="L21" s="125"/>
      <c r="M21" s="125"/>
      <c r="N21" s="125"/>
      <c r="O21" s="125"/>
      <c r="P21" s="126" t="s">
        <v>631</v>
      </c>
      <c r="Q21" s="126"/>
      <c r="R21" s="126"/>
      <c r="S21" s="126"/>
      <c r="T21" s="126"/>
      <c r="U21" s="126"/>
      <c r="V21" s="126"/>
      <c r="W21" s="126"/>
      <c r="X21" s="126"/>
      <c r="Y21" s="127">
        <f>ROUND((217981300)/1000000,0)</f>
        <v>218</v>
      </c>
      <c r="Z21" s="128"/>
      <c r="AA21" s="128"/>
      <c r="AB21" s="129"/>
      <c r="AC21" s="762" t="s">
        <v>647</v>
      </c>
      <c r="AD21" s="762"/>
      <c r="AE21" s="762"/>
      <c r="AF21" s="762"/>
      <c r="AG21" s="762"/>
      <c r="AH21" s="148" t="s">
        <v>647</v>
      </c>
      <c r="AI21" s="149"/>
      <c r="AJ21" s="149"/>
      <c r="AK21" s="149"/>
      <c r="AL21" s="95" t="s">
        <v>647</v>
      </c>
      <c r="AM21" s="96"/>
      <c r="AN21" s="96"/>
      <c r="AO21" s="97"/>
      <c r="AP21" s="94" t="s">
        <v>647</v>
      </c>
      <c r="AQ21" s="94"/>
      <c r="AR21" s="94"/>
      <c r="AS21" s="94"/>
      <c r="AT21" s="94"/>
      <c r="AU21" s="94"/>
      <c r="AV21" s="94"/>
      <c r="AW21" s="94"/>
      <c r="AX21" s="94"/>
      <c r="AY21">
        <f>COUNTA($C$21)</f>
        <v>1</v>
      </c>
    </row>
    <row r="22" spans="1:52" ht="26.25" customHeight="1" x14ac:dyDescent="0.15">
      <c r="A22" s="766">
        <v>7</v>
      </c>
      <c r="B22" s="766">
        <v>1</v>
      </c>
      <c r="C22" s="122" t="s">
        <v>696</v>
      </c>
      <c r="D22" s="123"/>
      <c r="E22" s="123"/>
      <c r="F22" s="123"/>
      <c r="G22" s="123"/>
      <c r="H22" s="123"/>
      <c r="I22" s="123"/>
      <c r="J22" s="124">
        <v>8010601032482</v>
      </c>
      <c r="K22" s="125"/>
      <c r="L22" s="125"/>
      <c r="M22" s="125"/>
      <c r="N22" s="125"/>
      <c r="O22" s="125"/>
      <c r="P22" s="126" t="s">
        <v>631</v>
      </c>
      <c r="Q22" s="126"/>
      <c r="R22" s="126"/>
      <c r="S22" s="126"/>
      <c r="T22" s="126"/>
      <c r="U22" s="126"/>
      <c r="V22" s="126"/>
      <c r="W22" s="126"/>
      <c r="X22" s="126"/>
      <c r="Y22" s="127">
        <f>ROUND((104176300)/1000000,0)</f>
        <v>104</v>
      </c>
      <c r="Z22" s="128"/>
      <c r="AA22" s="128"/>
      <c r="AB22" s="129"/>
      <c r="AC22" s="762" t="s">
        <v>647</v>
      </c>
      <c r="AD22" s="762"/>
      <c r="AE22" s="762"/>
      <c r="AF22" s="762"/>
      <c r="AG22" s="762"/>
      <c r="AH22" s="148" t="s">
        <v>647</v>
      </c>
      <c r="AI22" s="149"/>
      <c r="AJ22" s="149"/>
      <c r="AK22" s="149"/>
      <c r="AL22" s="95" t="s">
        <v>647</v>
      </c>
      <c r="AM22" s="96"/>
      <c r="AN22" s="96"/>
      <c r="AO22" s="97"/>
      <c r="AP22" s="94" t="s">
        <v>647</v>
      </c>
      <c r="AQ22" s="94"/>
      <c r="AR22" s="94"/>
      <c r="AS22" s="94"/>
      <c r="AT22" s="94"/>
      <c r="AU22" s="94"/>
      <c r="AV22" s="94"/>
      <c r="AW22" s="94"/>
      <c r="AX22" s="94"/>
      <c r="AY22">
        <f>COUNTA($C$22)</f>
        <v>1</v>
      </c>
    </row>
    <row r="23" spans="1:52" ht="46.5" customHeight="1" x14ac:dyDescent="0.15">
      <c r="A23" s="766">
        <v>8</v>
      </c>
      <c r="B23" s="766">
        <v>1</v>
      </c>
      <c r="C23" s="122" t="s">
        <v>697</v>
      </c>
      <c r="D23" s="123"/>
      <c r="E23" s="123"/>
      <c r="F23" s="123"/>
      <c r="G23" s="123"/>
      <c r="H23" s="123"/>
      <c r="I23" s="123"/>
      <c r="J23" s="124">
        <v>8010405009768</v>
      </c>
      <c r="K23" s="125"/>
      <c r="L23" s="125"/>
      <c r="M23" s="125"/>
      <c r="N23" s="125"/>
      <c r="O23" s="125"/>
      <c r="P23" s="126" t="s">
        <v>631</v>
      </c>
      <c r="Q23" s="126"/>
      <c r="R23" s="126"/>
      <c r="S23" s="126"/>
      <c r="T23" s="126"/>
      <c r="U23" s="126"/>
      <c r="V23" s="126"/>
      <c r="W23" s="126"/>
      <c r="X23" s="126"/>
      <c r="Y23" s="127">
        <f>ROUND((80366000)/1000000,0)</f>
        <v>80</v>
      </c>
      <c r="Z23" s="128"/>
      <c r="AA23" s="128"/>
      <c r="AB23" s="129"/>
      <c r="AC23" s="762" t="s">
        <v>647</v>
      </c>
      <c r="AD23" s="762"/>
      <c r="AE23" s="762"/>
      <c r="AF23" s="762"/>
      <c r="AG23" s="762"/>
      <c r="AH23" s="148" t="s">
        <v>647</v>
      </c>
      <c r="AI23" s="149"/>
      <c r="AJ23" s="149"/>
      <c r="AK23" s="149"/>
      <c r="AL23" s="95" t="s">
        <v>647</v>
      </c>
      <c r="AM23" s="96"/>
      <c r="AN23" s="96"/>
      <c r="AO23" s="97"/>
      <c r="AP23" s="94" t="s">
        <v>647</v>
      </c>
      <c r="AQ23" s="94"/>
      <c r="AR23" s="94"/>
      <c r="AS23" s="94"/>
      <c r="AT23" s="94"/>
      <c r="AU23" s="94"/>
      <c r="AV23" s="94"/>
      <c r="AW23" s="94"/>
      <c r="AX23" s="94"/>
      <c r="AY23">
        <f>COUNTA($C$23)</f>
        <v>1</v>
      </c>
    </row>
    <row r="24" spans="1:52" ht="26.25" customHeight="1" x14ac:dyDescent="0.15">
      <c r="A24" s="766">
        <v>9</v>
      </c>
      <c r="B24" s="766">
        <v>1</v>
      </c>
      <c r="C24" s="122" t="s">
        <v>698</v>
      </c>
      <c r="D24" s="123"/>
      <c r="E24" s="123"/>
      <c r="F24" s="123"/>
      <c r="G24" s="123"/>
      <c r="H24" s="123"/>
      <c r="I24" s="123"/>
      <c r="J24" s="124">
        <v>1020001071491</v>
      </c>
      <c r="K24" s="125"/>
      <c r="L24" s="125"/>
      <c r="M24" s="125"/>
      <c r="N24" s="125"/>
      <c r="O24" s="125"/>
      <c r="P24" s="126" t="s">
        <v>631</v>
      </c>
      <c r="Q24" s="126"/>
      <c r="R24" s="126"/>
      <c r="S24" s="126"/>
      <c r="T24" s="126"/>
      <c r="U24" s="126"/>
      <c r="V24" s="126"/>
      <c r="W24" s="126"/>
      <c r="X24" s="126"/>
      <c r="Y24" s="127">
        <f>ROUND((31900000)/1000000,0)</f>
        <v>32</v>
      </c>
      <c r="Z24" s="128"/>
      <c r="AA24" s="128"/>
      <c r="AB24" s="129"/>
      <c r="AC24" s="762" t="s">
        <v>647</v>
      </c>
      <c r="AD24" s="762"/>
      <c r="AE24" s="762"/>
      <c r="AF24" s="762"/>
      <c r="AG24" s="762"/>
      <c r="AH24" s="148" t="s">
        <v>647</v>
      </c>
      <c r="AI24" s="149"/>
      <c r="AJ24" s="149"/>
      <c r="AK24" s="149"/>
      <c r="AL24" s="95" t="s">
        <v>647</v>
      </c>
      <c r="AM24" s="96"/>
      <c r="AN24" s="96"/>
      <c r="AO24" s="97"/>
      <c r="AP24" s="94" t="s">
        <v>647</v>
      </c>
      <c r="AQ24" s="94"/>
      <c r="AR24" s="94"/>
      <c r="AS24" s="94"/>
      <c r="AT24" s="94"/>
      <c r="AU24" s="94"/>
      <c r="AV24" s="94"/>
      <c r="AW24" s="94"/>
      <c r="AX24" s="94"/>
      <c r="AY24">
        <f>COUNTA($C$24)</f>
        <v>1</v>
      </c>
    </row>
    <row r="25" spans="1:52" ht="26.25" customHeight="1" x14ac:dyDescent="0.15">
      <c r="A25" s="766">
        <v>10</v>
      </c>
      <c r="B25" s="766">
        <v>1</v>
      </c>
      <c r="C25" s="122" t="s">
        <v>674</v>
      </c>
      <c r="D25" s="123"/>
      <c r="E25" s="123"/>
      <c r="F25" s="123"/>
      <c r="G25" s="123"/>
      <c r="H25" s="123"/>
      <c r="I25" s="123"/>
      <c r="J25" s="124">
        <v>8010401050387</v>
      </c>
      <c r="K25" s="125"/>
      <c r="L25" s="125"/>
      <c r="M25" s="125"/>
      <c r="N25" s="125"/>
      <c r="O25" s="125"/>
      <c r="P25" s="126" t="s">
        <v>631</v>
      </c>
      <c r="Q25" s="126"/>
      <c r="R25" s="126"/>
      <c r="S25" s="126"/>
      <c r="T25" s="126"/>
      <c r="U25" s="126"/>
      <c r="V25" s="126"/>
      <c r="W25" s="126"/>
      <c r="X25" s="126"/>
      <c r="Y25" s="127">
        <f>ROUND((26704000)/1000000,0)</f>
        <v>27</v>
      </c>
      <c r="Z25" s="128"/>
      <c r="AA25" s="128"/>
      <c r="AB25" s="129"/>
      <c r="AC25" s="762" t="s">
        <v>647</v>
      </c>
      <c r="AD25" s="762"/>
      <c r="AE25" s="762"/>
      <c r="AF25" s="762"/>
      <c r="AG25" s="762"/>
      <c r="AH25" s="148" t="s">
        <v>647</v>
      </c>
      <c r="AI25" s="149"/>
      <c r="AJ25" s="149"/>
      <c r="AK25" s="149"/>
      <c r="AL25" s="95" t="s">
        <v>647</v>
      </c>
      <c r="AM25" s="96"/>
      <c r="AN25" s="96"/>
      <c r="AO25" s="97"/>
      <c r="AP25" s="94" t="s">
        <v>647</v>
      </c>
      <c r="AQ25" s="94"/>
      <c r="AR25" s="94"/>
      <c r="AS25" s="94"/>
      <c r="AT25" s="94"/>
      <c r="AU25" s="94"/>
      <c r="AV25" s="94"/>
      <c r="AW25" s="94"/>
      <c r="AX25" s="94"/>
      <c r="AY25">
        <f>COUNTA($C$25)</f>
        <v>1</v>
      </c>
    </row>
    <row r="26" spans="1:52" x14ac:dyDescent="0.15">
      <c r="P26" s="59"/>
      <c r="Q26" s="59"/>
      <c r="R26" s="59"/>
      <c r="S26" s="59"/>
      <c r="T26" s="59"/>
      <c r="U26" s="59"/>
      <c r="V26" s="59"/>
      <c r="W26" s="59"/>
      <c r="X26" s="59"/>
      <c r="Y26" s="60"/>
      <c r="Z26" s="60"/>
      <c r="AA26" s="60"/>
      <c r="AB26" s="60"/>
      <c r="AC26" s="60"/>
      <c r="AD26" s="60"/>
      <c r="AE26" s="60"/>
      <c r="AF26" s="60"/>
      <c r="AG26" s="60"/>
      <c r="AH26" s="60"/>
      <c r="AI26" s="60"/>
      <c r="AJ26" s="60"/>
      <c r="AK26" s="60"/>
      <c r="AL26" s="60"/>
      <c r="AM26" s="60"/>
      <c r="AN26" s="60"/>
      <c r="AO26" s="60"/>
      <c r="AY26">
        <f>COUNTA($C$29)</f>
        <v>1</v>
      </c>
    </row>
    <row r="27" spans="1:52" x14ac:dyDescent="0.15">
      <c r="A27" s="9"/>
      <c r="B27" s="45" t="s">
        <v>172</v>
      </c>
      <c r="C27" s="49"/>
      <c r="D27" s="49"/>
      <c r="E27" s="49"/>
      <c r="F27" s="49"/>
      <c r="G27" s="49"/>
      <c r="H27" s="49"/>
      <c r="I27" s="49"/>
      <c r="J27" s="49"/>
      <c r="K27" s="49"/>
      <c r="L27" s="49"/>
      <c r="M27" s="49"/>
      <c r="N27" s="49"/>
      <c r="O27" s="49"/>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1"/>
      <c r="AQ27" s="51"/>
      <c r="AR27" s="51"/>
      <c r="AS27" s="51"/>
      <c r="AT27" s="51"/>
      <c r="AU27" s="51"/>
      <c r="AV27" s="51"/>
      <c r="AW27" s="51"/>
      <c r="AX27" s="51"/>
      <c r="AY27" s="33">
        <f>$AY$26</f>
        <v>1</v>
      </c>
    </row>
    <row r="28" spans="1:52" customFormat="1" ht="59.25" customHeight="1" x14ac:dyDescent="0.15">
      <c r="A28" s="106"/>
      <c r="B28" s="106"/>
      <c r="C28" s="106" t="s">
        <v>24</v>
      </c>
      <c r="D28" s="106"/>
      <c r="E28" s="106"/>
      <c r="F28" s="106"/>
      <c r="G28" s="106"/>
      <c r="H28" s="106"/>
      <c r="I28" s="106"/>
      <c r="J28" s="764" t="s">
        <v>197</v>
      </c>
      <c r="K28" s="765"/>
      <c r="L28" s="765"/>
      <c r="M28" s="765"/>
      <c r="N28" s="765"/>
      <c r="O28" s="765"/>
      <c r="P28" s="109" t="s">
        <v>25</v>
      </c>
      <c r="Q28" s="109"/>
      <c r="R28" s="109"/>
      <c r="S28" s="109"/>
      <c r="T28" s="109"/>
      <c r="U28" s="109"/>
      <c r="V28" s="109"/>
      <c r="W28" s="109"/>
      <c r="X28" s="109"/>
      <c r="Y28" s="110" t="s">
        <v>230</v>
      </c>
      <c r="Z28" s="111"/>
      <c r="AA28" s="111"/>
      <c r="AB28" s="111"/>
      <c r="AC28" s="764" t="s">
        <v>224</v>
      </c>
      <c r="AD28" s="764"/>
      <c r="AE28" s="764"/>
      <c r="AF28" s="764"/>
      <c r="AG28" s="764"/>
      <c r="AH28" s="110" t="s">
        <v>189</v>
      </c>
      <c r="AI28" s="106"/>
      <c r="AJ28" s="106"/>
      <c r="AK28" s="106"/>
      <c r="AL28" s="106" t="s">
        <v>19</v>
      </c>
      <c r="AM28" s="106"/>
      <c r="AN28" s="106"/>
      <c r="AO28" s="112"/>
      <c r="AP28" s="763" t="s">
        <v>198</v>
      </c>
      <c r="AQ28" s="763"/>
      <c r="AR28" s="763"/>
      <c r="AS28" s="763"/>
      <c r="AT28" s="763"/>
      <c r="AU28" s="763"/>
      <c r="AV28" s="763"/>
      <c r="AW28" s="763"/>
      <c r="AX28" s="763"/>
      <c r="AY28" s="33">
        <f>$AY$26</f>
        <v>1</v>
      </c>
      <c r="AZ28" s="33"/>
    </row>
    <row r="29" spans="1:52" ht="26.25" customHeight="1" x14ac:dyDescent="0.15">
      <c r="A29" s="766">
        <v>1</v>
      </c>
      <c r="B29" s="766">
        <v>1</v>
      </c>
      <c r="C29" s="123" t="s">
        <v>689</v>
      </c>
      <c r="D29" s="123"/>
      <c r="E29" s="123"/>
      <c r="F29" s="123"/>
      <c r="G29" s="123"/>
      <c r="H29" s="123"/>
      <c r="I29" s="123"/>
      <c r="J29" s="124">
        <v>4010001008772</v>
      </c>
      <c r="K29" s="125"/>
      <c r="L29" s="125"/>
      <c r="M29" s="125"/>
      <c r="N29" s="125"/>
      <c r="O29" s="125"/>
      <c r="P29" s="126" t="s">
        <v>631</v>
      </c>
      <c r="Q29" s="126"/>
      <c r="R29" s="126"/>
      <c r="S29" s="126"/>
      <c r="T29" s="126"/>
      <c r="U29" s="126"/>
      <c r="V29" s="126"/>
      <c r="W29" s="126"/>
      <c r="X29" s="126"/>
      <c r="Y29" s="127">
        <f>ROUND((4147902431)/1000000,0)</f>
        <v>4148</v>
      </c>
      <c r="Z29" s="128"/>
      <c r="AA29" s="128"/>
      <c r="AB29" s="129"/>
      <c r="AC29" s="762" t="s">
        <v>647</v>
      </c>
      <c r="AD29" s="762"/>
      <c r="AE29" s="762"/>
      <c r="AF29" s="762"/>
      <c r="AG29" s="762"/>
      <c r="AH29" s="148" t="s">
        <v>647</v>
      </c>
      <c r="AI29" s="149"/>
      <c r="AJ29" s="149"/>
      <c r="AK29" s="149"/>
      <c r="AL29" s="95" t="s">
        <v>647</v>
      </c>
      <c r="AM29" s="96"/>
      <c r="AN29" s="96"/>
      <c r="AO29" s="97"/>
      <c r="AP29" s="94" t="s">
        <v>647</v>
      </c>
      <c r="AQ29" s="94"/>
      <c r="AR29" s="94"/>
      <c r="AS29" s="94"/>
      <c r="AT29" s="94"/>
      <c r="AU29" s="94"/>
      <c r="AV29" s="94"/>
      <c r="AW29" s="94"/>
      <c r="AX29" s="94"/>
      <c r="AY29" s="33">
        <f>$AY$26</f>
        <v>1</v>
      </c>
    </row>
    <row r="30" spans="1:52" ht="26.25" customHeight="1" x14ac:dyDescent="0.15">
      <c r="A30" s="766">
        <v>2</v>
      </c>
      <c r="B30" s="766">
        <v>1</v>
      </c>
      <c r="C30" s="122" t="s">
        <v>675</v>
      </c>
      <c r="D30" s="123"/>
      <c r="E30" s="123"/>
      <c r="F30" s="123"/>
      <c r="G30" s="123"/>
      <c r="H30" s="123"/>
      <c r="I30" s="123"/>
      <c r="J30" s="124">
        <v>7010401022916</v>
      </c>
      <c r="K30" s="125"/>
      <c r="L30" s="125"/>
      <c r="M30" s="125"/>
      <c r="N30" s="125"/>
      <c r="O30" s="125"/>
      <c r="P30" s="126" t="s">
        <v>631</v>
      </c>
      <c r="Q30" s="126"/>
      <c r="R30" s="126"/>
      <c r="S30" s="126"/>
      <c r="T30" s="126"/>
      <c r="U30" s="126"/>
      <c r="V30" s="126"/>
      <c r="W30" s="126"/>
      <c r="X30" s="126"/>
      <c r="Y30" s="127">
        <f>ROUND((2884575000)/1000000,0)</f>
        <v>2885</v>
      </c>
      <c r="Z30" s="128"/>
      <c r="AA30" s="128"/>
      <c r="AB30" s="129"/>
      <c r="AC30" s="762" t="s">
        <v>647</v>
      </c>
      <c r="AD30" s="762"/>
      <c r="AE30" s="762"/>
      <c r="AF30" s="762"/>
      <c r="AG30" s="762"/>
      <c r="AH30" s="148" t="s">
        <v>647</v>
      </c>
      <c r="AI30" s="149"/>
      <c r="AJ30" s="149"/>
      <c r="AK30" s="149"/>
      <c r="AL30" s="95" t="s">
        <v>647</v>
      </c>
      <c r="AM30" s="96"/>
      <c r="AN30" s="96"/>
      <c r="AO30" s="97"/>
      <c r="AP30" s="94" t="s">
        <v>647</v>
      </c>
      <c r="AQ30" s="94"/>
      <c r="AR30" s="94"/>
      <c r="AS30" s="94"/>
      <c r="AT30" s="94"/>
      <c r="AU30" s="94"/>
      <c r="AV30" s="94"/>
      <c r="AW30" s="94"/>
      <c r="AX30" s="94"/>
      <c r="AY30">
        <f>COUNTA($C$30)</f>
        <v>1</v>
      </c>
    </row>
    <row r="31" spans="1:52" ht="26.25" customHeight="1" x14ac:dyDescent="0.15">
      <c r="A31" s="766">
        <v>3</v>
      </c>
      <c r="B31" s="766">
        <v>1</v>
      </c>
      <c r="C31" s="132" t="s">
        <v>692</v>
      </c>
      <c r="D31" s="133"/>
      <c r="E31" s="133"/>
      <c r="F31" s="133"/>
      <c r="G31" s="133"/>
      <c r="H31" s="133"/>
      <c r="I31" s="134"/>
      <c r="J31" s="124">
        <v>1050001016956</v>
      </c>
      <c r="K31" s="125"/>
      <c r="L31" s="125"/>
      <c r="M31" s="125"/>
      <c r="N31" s="125"/>
      <c r="O31" s="125"/>
      <c r="P31" s="126" t="s">
        <v>631</v>
      </c>
      <c r="Q31" s="126"/>
      <c r="R31" s="126"/>
      <c r="S31" s="126"/>
      <c r="T31" s="126"/>
      <c r="U31" s="126"/>
      <c r="V31" s="126"/>
      <c r="W31" s="126"/>
      <c r="X31" s="126"/>
      <c r="Y31" s="127">
        <v>25</v>
      </c>
      <c r="Z31" s="128"/>
      <c r="AA31" s="128"/>
      <c r="AB31" s="129"/>
      <c r="AC31" s="762" t="s">
        <v>647</v>
      </c>
      <c r="AD31" s="762"/>
      <c r="AE31" s="762"/>
      <c r="AF31" s="762"/>
      <c r="AG31" s="762"/>
      <c r="AH31" s="148" t="s">
        <v>647</v>
      </c>
      <c r="AI31" s="149"/>
      <c r="AJ31" s="149"/>
      <c r="AK31" s="149"/>
      <c r="AL31" s="95" t="s">
        <v>647</v>
      </c>
      <c r="AM31" s="96"/>
      <c r="AN31" s="96"/>
      <c r="AO31" s="97"/>
      <c r="AP31" s="94" t="s">
        <v>647</v>
      </c>
      <c r="AQ31" s="94"/>
      <c r="AR31" s="94"/>
      <c r="AS31" s="94"/>
      <c r="AT31" s="94"/>
      <c r="AU31" s="94"/>
      <c r="AV31" s="94"/>
      <c r="AW31" s="94"/>
      <c r="AX31" s="94"/>
      <c r="AY31">
        <f>COUNTA($C$31)</f>
        <v>1</v>
      </c>
    </row>
    <row r="32" spans="1:52" x14ac:dyDescent="0.15">
      <c r="P32" s="59"/>
      <c r="Q32" s="59"/>
      <c r="R32" s="59"/>
      <c r="S32" s="59"/>
      <c r="T32" s="59"/>
      <c r="U32" s="59"/>
      <c r="V32" s="59"/>
      <c r="W32" s="59"/>
      <c r="X32" s="59"/>
      <c r="Y32" s="60"/>
      <c r="Z32" s="60"/>
      <c r="AA32" s="60"/>
      <c r="AB32" s="60"/>
      <c r="AC32" s="60"/>
      <c r="AD32" s="60"/>
      <c r="AE32" s="60"/>
      <c r="AF32" s="60"/>
      <c r="AG32" s="60"/>
      <c r="AH32" s="60"/>
      <c r="AI32" s="60"/>
      <c r="AJ32" s="60"/>
      <c r="AK32" s="60"/>
      <c r="AL32" s="60"/>
      <c r="AM32" s="60"/>
      <c r="AN32" s="60"/>
      <c r="AO32" s="60"/>
      <c r="AY32">
        <f>COUNTA($C$35)</f>
        <v>1</v>
      </c>
    </row>
    <row r="33" spans="1:52" x14ac:dyDescent="0.15">
      <c r="A33" s="9"/>
      <c r="B33" s="45" t="s">
        <v>173</v>
      </c>
      <c r="C33" s="49"/>
      <c r="D33" s="49"/>
      <c r="E33" s="49"/>
      <c r="F33" s="49"/>
      <c r="G33" s="49"/>
      <c r="H33" s="49"/>
      <c r="I33" s="49"/>
      <c r="J33" s="49"/>
      <c r="K33" s="49"/>
      <c r="L33" s="49"/>
      <c r="M33" s="49"/>
      <c r="N33" s="49"/>
      <c r="O33" s="49"/>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1"/>
      <c r="AQ33" s="51"/>
      <c r="AR33" s="51"/>
      <c r="AS33" s="51"/>
      <c r="AT33" s="51"/>
      <c r="AU33" s="51"/>
      <c r="AV33" s="51"/>
      <c r="AW33" s="51"/>
      <c r="AX33" s="51"/>
      <c r="AY33" s="33">
        <f>$AY$32</f>
        <v>1</v>
      </c>
    </row>
    <row r="34" spans="1:52" customFormat="1" ht="59.25" customHeight="1" x14ac:dyDescent="0.15">
      <c r="A34" s="106"/>
      <c r="B34" s="106"/>
      <c r="C34" s="106" t="s">
        <v>24</v>
      </c>
      <c r="D34" s="106"/>
      <c r="E34" s="106"/>
      <c r="F34" s="106"/>
      <c r="G34" s="106"/>
      <c r="H34" s="106"/>
      <c r="I34" s="106"/>
      <c r="J34" s="764" t="s">
        <v>197</v>
      </c>
      <c r="K34" s="765"/>
      <c r="L34" s="765"/>
      <c r="M34" s="765"/>
      <c r="N34" s="765"/>
      <c r="O34" s="765"/>
      <c r="P34" s="109" t="s">
        <v>25</v>
      </c>
      <c r="Q34" s="109"/>
      <c r="R34" s="109"/>
      <c r="S34" s="109"/>
      <c r="T34" s="109"/>
      <c r="U34" s="109"/>
      <c r="V34" s="109"/>
      <c r="W34" s="109"/>
      <c r="X34" s="109"/>
      <c r="Y34" s="110" t="s">
        <v>230</v>
      </c>
      <c r="Z34" s="111"/>
      <c r="AA34" s="111"/>
      <c r="AB34" s="111"/>
      <c r="AC34" s="764" t="s">
        <v>224</v>
      </c>
      <c r="AD34" s="764"/>
      <c r="AE34" s="764"/>
      <c r="AF34" s="764"/>
      <c r="AG34" s="764"/>
      <c r="AH34" s="110" t="s">
        <v>189</v>
      </c>
      <c r="AI34" s="106"/>
      <c r="AJ34" s="106"/>
      <c r="AK34" s="106"/>
      <c r="AL34" s="106" t="s">
        <v>19</v>
      </c>
      <c r="AM34" s="106"/>
      <c r="AN34" s="106"/>
      <c r="AO34" s="112"/>
      <c r="AP34" s="763" t="s">
        <v>198</v>
      </c>
      <c r="AQ34" s="763"/>
      <c r="AR34" s="763"/>
      <c r="AS34" s="763"/>
      <c r="AT34" s="763"/>
      <c r="AU34" s="763"/>
      <c r="AV34" s="763"/>
      <c r="AW34" s="763"/>
      <c r="AX34" s="763"/>
      <c r="AY34" s="33">
        <f>$AY$32</f>
        <v>1</v>
      </c>
      <c r="AZ34" s="33"/>
    </row>
    <row r="35" spans="1:52" ht="26.25" customHeight="1" x14ac:dyDescent="0.15">
      <c r="A35" s="766">
        <v>1</v>
      </c>
      <c r="B35" s="766">
        <v>1</v>
      </c>
      <c r="C35" s="122" t="s">
        <v>699</v>
      </c>
      <c r="D35" s="123"/>
      <c r="E35" s="123"/>
      <c r="F35" s="123"/>
      <c r="G35" s="123"/>
      <c r="H35" s="123"/>
      <c r="I35" s="123"/>
      <c r="J35" s="124">
        <v>6012401017070</v>
      </c>
      <c r="K35" s="125"/>
      <c r="L35" s="125"/>
      <c r="M35" s="125"/>
      <c r="N35" s="125"/>
      <c r="O35" s="125"/>
      <c r="P35" s="126" t="s">
        <v>635</v>
      </c>
      <c r="Q35" s="126"/>
      <c r="R35" s="126"/>
      <c r="S35" s="126"/>
      <c r="T35" s="126"/>
      <c r="U35" s="126"/>
      <c r="V35" s="126"/>
      <c r="W35" s="126"/>
      <c r="X35" s="126"/>
      <c r="Y35" s="127">
        <f>ROUND((663996105)/1000000,0)</f>
        <v>664</v>
      </c>
      <c r="Z35" s="128"/>
      <c r="AA35" s="128"/>
      <c r="AB35" s="129"/>
      <c r="AC35" s="762" t="s">
        <v>647</v>
      </c>
      <c r="AD35" s="762"/>
      <c r="AE35" s="762"/>
      <c r="AF35" s="762"/>
      <c r="AG35" s="762"/>
      <c r="AH35" s="148" t="s">
        <v>647</v>
      </c>
      <c r="AI35" s="149"/>
      <c r="AJ35" s="149"/>
      <c r="AK35" s="149"/>
      <c r="AL35" s="95" t="s">
        <v>647</v>
      </c>
      <c r="AM35" s="96"/>
      <c r="AN35" s="96"/>
      <c r="AO35" s="97"/>
      <c r="AP35" s="94" t="s">
        <v>647</v>
      </c>
      <c r="AQ35" s="94"/>
      <c r="AR35" s="94"/>
      <c r="AS35" s="94"/>
      <c r="AT35" s="94"/>
      <c r="AU35" s="94"/>
      <c r="AV35" s="94"/>
      <c r="AW35" s="94"/>
      <c r="AX35" s="94"/>
      <c r="AY35" s="33">
        <f>$AY$32</f>
        <v>1</v>
      </c>
    </row>
    <row r="36" spans="1:52" ht="26.25" customHeight="1" x14ac:dyDescent="0.15">
      <c r="A36" s="766">
        <v>2</v>
      </c>
      <c r="B36" s="766">
        <v>1</v>
      </c>
      <c r="C36" s="122" t="s">
        <v>689</v>
      </c>
      <c r="D36" s="123"/>
      <c r="E36" s="123"/>
      <c r="F36" s="123"/>
      <c r="G36" s="123"/>
      <c r="H36" s="123"/>
      <c r="I36" s="123"/>
      <c r="J36" s="124">
        <v>4010001008772</v>
      </c>
      <c r="K36" s="125"/>
      <c r="L36" s="125"/>
      <c r="M36" s="125"/>
      <c r="N36" s="125"/>
      <c r="O36" s="125"/>
      <c r="P36" s="126" t="s">
        <v>635</v>
      </c>
      <c r="Q36" s="126"/>
      <c r="R36" s="126"/>
      <c r="S36" s="126"/>
      <c r="T36" s="126"/>
      <c r="U36" s="126"/>
      <c r="V36" s="126"/>
      <c r="W36" s="126"/>
      <c r="X36" s="126"/>
      <c r="Y36" s="127">
        <f>ROUND((224950000)/1000000,0)</f>
        <v>225</v>
      </c>
      <c r="Z36" s="128"/>
      <c r="AA36" s="128"/>
      <c r="AB36" s="129"/>
      <c r="AC36" s="762" t="s">
        <v>647</v>
      </c>
      <c r="AD36" s="762"/>
      <c r="AE36" s="762"/>
      <c r="AF36" s="762"/>
      <c r="AG36" s="762"/>
      <c r="AH36" s="148" t="s">
        <v>647</v>
      </c>
      <c r="AI36" s="149"/>
      <c r="AJ36" s="149"/>
      <c r="AK36" s="149"/>
      <c r="AL36" s="95" t="s">
        <v>647</v>
      </c>
      <c r="AM36" s="96"/>
      <c r="AN36" s="96"/>
      <c r="AO36" s="97"/>
      <c r="AP36" s="94" t="s">
        <v>647</v>
      </c>
      <c r="AQ36" s="94"/>
      <c r="AR36" s="94"/>
      <c r="AS36" s="94"/>
      <c r="AT36" s="94"/>
      <c r="AU36" s="94"/>
      <c r="AV36" s="94"/>
      <c r="AW36" s="94"/>
      <c r="AX36" s="94"/>
      <c r="AY36">
        <f>COUNTA($C$36)</f>
        <v>1</v>
      </c>
    </row>
    <row r="37" spans="1:52" ht="26.25" customHeight="1" x14ac:dyDescent="0.15">
      <c r="A37" s="766">
        <v>3</v>
      </c>
      <c r="B37" s="766">
        <v>1</v>
      </c>
      <c r="C37" s="122" t="s">
        <v>700</v>
      </c>
      <c r="D37" s="123"/>
      <c r="E37" s="123"/>
      <c r="F37" s="123"/>
      <c r="G37" s="123"/>
      <c r="H37" s="123"/>
      <c r="I37" s="123"/>
      <c r="J37" s="124">
        <v>1010401081430</v>
      </c>
      <c r="K37" s="125"/>
      <c r="L37" s="125"/>
      <c r="M37" s="125"/>
      <c r="N37" s="125"/>
      <c r="O37" s="125"/>
      <c r="P37" s="126" t="s">
        <v>635</v>
      </c>
      <c r="Q37" s="126"/>
      <c r="R37" s="126"/>
      <c r="S37" s="126"/>
      <c r="T37" s="126"/>
      <c r="U37" s="126"/>
      <c r="V37" s="126"/>
      <c r="W37" s="126"/>
      <c r="X37" s="126"/>
      <c r="Y37" s="127">
        <f>ROUND((143638000)/1000000,0)</f>
        <v>144</v>
      </c>
      <c r="Z37" s="128"/>
      <c r="AA37" s="128"/>
      <c r="AB37" s="129"/>
      <c r="AC37" s="762" t="s">
        <v>647</v>
      </c>
      <c r="AD37" s="762"/>
      <c r="AE37" s="762"/>
      <c r="AF37" s="762"/>
      <c r="AG37" s="762"/>
      <c r="AH37" s="148" t="s">
        <v>647</v>
      </c>
      <c r="AI37" s="149"/>
      <c r="AJ37" s="149"/>
      <c r="AK37" s="149"/>
      <c r="AL37" s="95" t="s">
        <v>647</v>
      </c>
      <c r="AM37" s="96"/>
      <c r="AN37" s="96"/>
      <c r="AO37" s="97"/>
      <c r="AP37" s="94" t="s">
        <v>647</v>
      </c>
      <c r="AQ37" s="94"/>
      <c r="AR37" s="94"/>
      <c r="AS37" s="94"/>
      <c r="AT37" s="94"/>
      <c r="AU37" s="94"/>
      <c r="AV37" s="94"/>
      <c r="AW37" s="94"/>
      <c r="AX37" s="94"/>
      <c r="AY37">
        <f>COUNTA($C$37)</f>
        <v>1</v>
      </c>
    </row>
    <row r="38" spans="1:52" ht="26.25" customHeight="1" x14ac:dyDescent="0.15">
      <c r="A38" s="766">
        <v>4</v>
      </c>
      <c r="B38" s="766">
        <v>1</v>
      </c>
      <c r="C38" s="122" t="s">
        <v>701</v>
      </c>
      <c r="D38" s="123"/>
      <c r="E38" s="123"/>
      <c r="F38" s="123"/>
      <c r="G38" s="123"/>
      <c r="H38" s="123"/>
      <c r="I38" s="123"/>
      <c r="J38" s="124">
        <v>7010401022924</v>
      </c>
      <c r="K38" s="125"/>
      <c r="L38" s="125"/>
      <c r="M38" s="125"/>
      <c r="N38" s="125"/>
      <c r="O38" s="125"/>
      <c r="P38" s="126" t="s">
        <v>635</v>
      </c>
      <c r="Q38" s="126"/>
      <c r="R38" s="126"/>
      <c r="S38" s="126"/>
      <c r="T38" s="126"/>
      <c r="U38" s="126"/>
      <c r="V38" s="126"/>
      <c r="W38" s="126"/>
      <c r="X38" s="126"/>
      <c r="Y38" s="127">
        <f>ROUND((132462000)/1000000,0)</f>
        <v>132</v>
      </c>
      <c r="Z38" s="128"/>
      <c r="AA38" s="128"/>
      <c r="AB38" s="129"/>
      <c r="AC38" s="762" t="s">
        <v>647</v>
      </c>
      <c r="AD38" s="762"/>
      <c r="AE38" s="762"/>
      <c r="AF38" s="762"/>
      <c r="AG38" s="762"/>
      <c r="AH38" s="148" t="s">
        <v>647</v>
      </c>
      <c r="AI38" s="149"/>
      <c r="AJ38" s="149"/>
      <c r="AK38" s="149"/>
      <c r="AL38" s="95" t="s">
        <v>647</v>
      </c>
      <c r="AM38" s="96"/>
      <c r="AN38" s="96"/>
      <c r="AO38" s="97"/>
      <c r="AP38" s="94" t="s">
        <v>647</v>
      </c>
      <c r="AQ38" s="94"/>
      <c r="AR38" s="94"/>
      <c r="AS38" s="94"/>
      <c r="AT38" s="94"/>
      <c r="AU38" s="94"/>
      <c r="AV38" s="94"/>
      <c r="AW38" s="94"/>
      <c r="AX38" s="94"/>
      <c r="AY38">
        <f>COUNTA($C$38)</f>
        <v>1</v>
      </c>
    </row>
    <row r="39" spans="1:52" ht="26.25" customHeight="1" x14ac:dyDescent="0.15">
      <c r="A39" s="766">
        <v>5</v>
      </c>
      <c r="B39" s="766">
        <v>1</v>
      </c>
      <c r="C39" s="122" t="s">
        <v>702</v>
      </c>
      <c r="D39" s="123"/>
      <c r="E39" s="123"/>
      <c r="F39" s="123"/>
      <c r="G39" s="123"/>
      <c r="H39" s="123"/>
      <c r="I39" s="123"/>
      <c r="J39" s="124">
        <v>7010601022674</v>
      </c>
      <c r="K39" s="125"/>
      <c r="L39" s="125"/>
      <c r="M39" s="125"/>
      <c r="N39" s="125"/>
      <c r="O39" s="125"/>
      <c r="P39" s="126" t="s">
        <v>635</v>
      </c>
      <c r="Q39" s="126"/>
      <c r="R39" s="126"/>
      <c r="S39" s="126"/>
      <c r="T39" s="126"/>
      <c r="U39" s="126"/>
      <c r="V39" s="126"/>
      <c r="W39" s="126"/>
      <c r="X39" s="126"/>
      <c r="Y39" s="127">
        <f>ROUND((125785000)/1000000,0)</f>
        <v>126</v>
      </c>
      <c r="Z39" s="128"/>
      <c r="AA39" s="128"/>
      <c r="AB39" s="129"/>
      <c r="AC39" s="762" t="s">
        <v>647</v>
      </c>
      <c r="AD39" s="762"/>
      <c r="AE39" s="762"/>
      <c r="AF39" s="762"/>
      <c r="AG39" s="762"/>
      <c r="AH39" s="148" t="s">
        <v>647</v>
      </c>
      <c r="AI39" s="149"/>
      <c r="AJ39" s="149"/>
      <c r="AK39" s="149"/>
      <c r="AL39" s="95" t="s">
        <v>647</v>
      </c>
      <c r="AM39" s="96"/>
      <c r="AN39" s="96"/>
      <c r="AO39" s="97"/>
      <c r="AP39" s="94" t="s">
        <v>647</v>
      </c>
      <c r="AQ39" s="94"/>
      <c r="AR39" s="94"/>
      <c r="AS39" s="94"/>
      <c r="AT39" s="94"/>
      <c r="AU39" s="94"/>
      <c r="AV39" s="94"/>
      <c r="AW39" s="94"/>
      <c r="AX39" s="94"/>
      <c r="AY39">
        <f>COUNTA($C$39)</f>
        <v>1</v>
      </c>
    </row>
    <row r="40" spans="1:52" ht="26.25" customHeight="1" x14ac:dyDescent="0.15">
      <c r="A40" s="766">
        <v>6</v>
      </c>
      <c r="B40" s="766">
        <v>1</v>
      </c>
      <c r="C40" s="122" t="s">
        <v>703</v>
      </c>
      <c r="D40" s="123"/>
      <c r="E40" s="123"/>
      <c r="F40" s="123"/>
      <c r="G40" s="123"/>
      <c r="H40" s="123"/>
      <c r="I40" s="123"/>
      <c r="J40" s="124">
        <v>8010501016536</v>
      </c>
      <c r="K40" s="125"/>
      <c r="L40" s="125"/>
      <c r="M40" s="125"/>
      <c r="N40" s="125"/>
      <c r="O40" s="125"/>
      <c r="P40" s="126" t="s">
        <v>635</v>
      </c>
      <c r="Q40" s="126"/>
      <c r="R40" s="126"/>
      <c r="S40" s="126"/>
      <c r="T40" s="126"/>
      <c r="U40" s="126"/>
      <c r="V40" s="126"/>
      <c r="W40" s="126"/>
      <c r="X40" s="126"/>
      <c r="Y40" s="127">
        <f>ROUND((65343300)/1000000,0)</f>
        <v>65</v>
      </c>
      <c r="Z40" s="128"/>
      <c r="AA40" s="128"/>
      <c r="AB40" s="129"/>
      <c r="AC40" s="762" t="s">
        <v>647</v>
      </c>
      <c r="AD40" s="762"/>
      <c r="AE40" s="762"/>
      <c r="AF40" s="762"/>
      <c r="AG40" s="762"/>
      <c r="AH40" s="148" t="s">
        <v>647</v>
      </c>
      <c r="AI40" s="149"/>
      <c r="AJ40" s="149"/>
      <c r="AK40" s="149"/>
      <c r="AL40" s="95" t="s">
        <v>647</v>
      </c>
      <c r="AM40" s="96"/>
      <c r="AN40" s="96"/>
      <c r="AO40" s="97"/>
      <c r="AP40" s="94" t="s">
        <v>647</v>
      </c>
      <c r="AQ40" s="94"/>
      <c r="AR40" s="94"/>
      <c r="AS40" s="94"/>
      <c r="AT40" s="94"/>
      <c r="AU40" s="94"/>
      <c r="AV40" s="94"/>
      <c r="AW40" s="94"/>
      <c r="AX40" s="94"/>
      <c r="AY40">
        <f>COUNTA($C$40)</f>
        <v>1</v>
      </c>
    </row>
    <row r="41" spans="1:52" ht="26.25" customHeight="1" x14ac:dyDescent="0.15">
      <c r="A41" s="766">
        <v>7</v>
      </c>
      <c r="B41" s="766">
        <v>1</v>
      </c>
      <c r="C41" s="122" t="s">
        <v>704</v>
      </c>
      <c r="D41" s="123"/>
      <c r="E41" s="123"/>
      <c r="F41" s="123"/>
      <c r="G41" s="123"/>
      <c r="H41" s="123"/>
      <c r="I41" s="123"/>
      <c r="J41" s="124">
        <v>8011101045792</v>
      </c>
      <c r="K41" s="125"/>
      <c r="L41" s="125"/>
      <c r="M41" s="125"/>
      <c r="N41" s="125"/>
      <c r="O41" s="125"/>
      <c r="P41" s="126" t="s">
        <v>635</v>
      </c>
      <c r="Q41" s="126"/>
      <c r="R41" s="126"/>
      <c r="S41" s="126"/>
      <c r="T41" s="126"/>
      <c r="U41" s="126"/>
      <c r="V41" s="126"/>
      <c r="W41" s="126"/>
      <c r="X41" s="126"/>
      <c r="Y41" s="127">
        <f>ROUND((51293000)/1000000,0)</f>
        <v>51</v>
      </c>
      <c r="Z41" s="128"/>
      <c r="AA41" s="128"/>
      <c r="AB41" s="129"/>
      <c r="AC41" s="762" t="s">
        <v>647</v>
      </c>
      <c r="AD41" s="762"/>
      <c r="AE41" s="762"/>
      <c r="AF41" s="762"/>
      <c r="AG41" s="762"/>
      <c r="AH41" s="148" t="s">
        <v>647</v>
      </c>
      <c r="AI41" s="149"/>
      <c r="AJ41" s="149"/>
      <c r="AK41" s="149"/>
      <c r="AL41" s="95" t="s">
        <v>647</v>
      </c>
      <c r="AM41" s="96"/>
      <c r="AN41" s="96"/>
      <c r="AO41" s="97"/>
      <c r="AP41" s="94" t="s">
        <v>647</v>
      </c>
      <c r="AQ41" s="94"/>
      <c r="AR41" s="94"/>
      <c r="AS41" s="94"/>
      <c r="AT41" s="94"/>
      <c r="AU41" s="94"/>
      <c r="AV41" s="94"/>
      <c r="AW41" s="94"/>
      <c r="AX41" s="94"/>
      <c r="AY41">
        <f>COUNTA($C$41)</f>
        <v>1</v>
      </c>
    </row>
    <row r="42" spans="1:52" ht="26.25" customHeight="1" x14ac:dyDescent="0.15">
      <c r="A42" s="766">
        <v>8</v>
      </c>
      <c r="B42" s="766">
        <v>1</v>
      </c>
      <c r="C42" s="122" t="s">
        <v>705</v>
      </c>
      <c r="D42" s="123"/>
      <c r="E42" s="123"/>
      <c r="F42" s="123"/>
      <c r="G42" s="123"/>
      <c r="H42" s="123"/>
      <c r="I42" s="123"/>
      <c r="J42" s="124">
        <v>6010001135680</v>
      </c>
      <c r="K42" s="125"/>
      <c r="L42" s="125"/>
      <c r="M42" s="125"/>
      <c r="N42" s="125"/>
      <c r="O42" s="125"/>
      <c r="P42" s="126" t="s">
        <v>635</v>
      </c>
      <c r="Q42" s="126"/>
      <c r="R42" s="126"/>
      <c r="S42" s="126"/>
      <c r="T42" s="126"/>
      <c r="U42" s="126"/>
      <c r="V42" s="126"/>
      <c r="W42" s="126"/>
      <c r="X42" s="126"/>
      <c r="Y42" s="127">
        <f>ROUND((48848800)/1000000,0)</f>
        <v>49</v>
      </c>
      <c r="Z42" s="128"/>
      <c r="AA42" s="128"/>
      <c r="AB42" s="129"/>
      <c r="AC42" s="762" t="s">
        <v>647</v>
      </c>
      <c r="AD42" s="762"/>
      <c r="AE42" s="762"/>
      <c r="AF42" s="762"/>
      <c r="AG42" s="762"/>
      <c r="AH42" s="148" t="s">
        <v>647</v>
      </c>
      <c r="AI42" s="149"/>
      <c r="AJ42" s="149"/>
      <c r="AK42" s="149"/>
      <c r="AL42" s="95" t="s">
        <v>647</v>
      </c>
      <c r="AM42" s="96"/>
      <c r="AN42" s="96"/>
      <c r="AO42" s="97"/>
      <c r="AP42" s="94" t="s">
        <v>647</v>
      </c>
      <c r="AQ42" s="94"/>
      <c r="AR42" s="94"/>
      <c r="AS42" s="94"/>
      <c r="AT42" s="94"/>
      <c r="AU42" s="94"/>
      <c r="AV42" s="94"/>
      <c r="AW42" s="94"/>
      <c r="AX42" s="94"/>
      <c r="AY42">
        <f>COUNTA($C$42)</f>
        <v>1</v>
      </c>
    </row>
    <row r="43" spans="1:52" ht="26.25" customHeight="1" x14ac:dyDescent="0.15">
      <c r="A43" s="766">
        <v>9</v>
      </c>
      <c r="B43" s="766">
        <v>1</v>
      </c>
      <c r="C43" s="122" t="s">
        <v>706</v>
      </c>
      <c r="D43" s="123"/>
      <c r="E43" s="123"/>
      <c r="F43" s="123"/>
      <c r="G43" s="123"/>
      <c r="H43" s="123"/>
      <c r="I43" s="123"/>
      <c r="J43" s="124">
        <v>8120001072787</v>
      </c>
      <c r="K43" s="125"/>
      <c r="L43" s="125"/>
      <c r="M43" s="125"/>
      <c r="N43" s="125"/>
      <c r="O43" s="125"/>
      <c r="P43" s="126" t="s">
        <v>635</v>
      </c>
      <c r="Q43" s="126"/>
      <c r="R43" s="126"/>
      <c r="S43" s="126"/>
      <c r="T43" s="126"/>
      <c r="U43" s="126"/>
      <c r="V43" s="126"/>
      <c r="W43" s="126"/>
      <c r="X43" s="126"/>
      <c r="Y43" s="127">
        <f>ROUND((29766000)/1000000,0)</f>
        <v>30</v>
      </c>
      <c r="Z43" s="128"/>
      <c r="AA43" s="128"/>
      <c r="AB43" s="129"/>
      <c r="AC43" s="762" t="s">
        <v>647</v>
      </c>
      <c r="AD43" s="762"/>
      <c r="AE43" s="762"/>
      <c r="AF43" s="762"/>
      <c r="AG43" s="762"/>
      <c r="AH43" s="148" t="s">
        <v>647</v>
      </c>
      <c r="AI43" s="149"/>
      <c r="AJ43" s="149"/>
      <c r="AK43" s="149"/>
      <c r="AL43" s="95" t="s">
        <v>647</v>
      </c>
      <c r="AM43" s="96"/>
      <c r="AN43" s="96"/>
      <c r="AO43" s="97"/>
      <c r="AP43" s="94" t="s">
        <v>647</v>
      </c>
      <c r="AQ43" s="94"/>
      <c r="AR43" s="94"/>
      <c r="AS43" s="94"/>
      <c r="AT43" s="94"/>
      <c r="AU43" s="94"/>
      <c r="AV43" s="94"/>
      <c r="AW43" s="94"/>
      <c r="AX43" s="94"/>
      <c r="AY43">
        <f>COUNTA($C$43)</f>
        <v>1</v>
      </c>
    </row>
    <row r="44" spans="1:52" ht="26.25" customHeight="1" x14ac:dyDescent="0.15">
      <c r="A44" s="766">
        <v>10</v>
      </c>
      <c r="B44" s="766">
        <v>1</v>
      </c>
      <c r="C44" s="122" t="s">
        <v>707</v>
      </c>
      <c r="D44" s="123"/>
      <c r="E44" s="123"/>
      <c r="F44" s="123"/>
      <c r="G44" s="123"/>
      <c r="H44" s="123"/>
      <c r="I44" s="123"/>
      <c r="J44" s="124">
        <v>3010401022977</v>
      </c>
      <c r="K44" s="125"/>
      <c r="L44" s="125"/>
      <c r="M44" s="125"/>
      <c r="N44" s="125"/>
      <c r="O44" s="125"/>
      <c r="P44" s="126" t="s">
        <v>635</v>
      </c>
      <c r="Q44" s="126"/>
      <c r="R44" s="126"/>
      <c r="S44" s="126"/>
      <c r="T44" s="126"/>
      <c r="U44" s="126"/>
      <c r="V44" s="126"/>
      <c r="W44" s="126"/>
      <c r="X44" s="126"/>
      <c r="Y44" s="127">
        <f>ROUND((1738000)/1000000,0)</f>
        <v>2</v>
      </c>
      <c r="Z44" s="128"/>
      <c r="AA44" s="128"/>
      <c r="AB44" s="129"/>
      <c r="AC44" s="762" t="s">
        <v>647</v>
      </c>
      <c r="AD44" s="762"/>
      <c r="AE44" s="762"/>
      <c r="AF44" s="762"/>
      <c r="AG44" s="762"/>
      <c r="AH44" s="148" t="s">
        <v>647</v>
      </c>
      <c r="AI44" s="149"/>
      <c r="AJ44" s="149"/>
      <c r="AK44" s="149"/>
      <c r="AL44" s="95" t="s">
        <v>647</v>
      </c>
      <c r="AM44" s="96"/>
      <c r="AN44" s="96"/>
      <c r="AO44" s="97"/>
      <c r="AP44" s="94" t="s">
        <v>647</v>
      </c>
      <c r="AQ44" s="94"/>
      <c r="AR44" s="94"/>
      <c r="AS44" s="94"/>
      <c r="AT44" s="94"/>
      <c r="AU44" s="94"/>
      <c r="AV44" s="94"/>
      <c r="AW44" s="94"/>
      <c r="AX44" s="94"/>
      <c r="AY44">
        <f>COUNTA($C$44)</f>
        <v>1</v>
      </c>
    </row>
    <row r="45" spans="1:52" x14ac:dyDescent="0.15">
      <c r="P45" s="59"/>
      <c r="Q45" s="59"/>
      <c r="R45" s="59"/>
      <c r="S45" s="59"/>
      <c r="T45" s="59"/>
      <c r="U45" s="59"/>
      <c r="V45" s="59"/>
      <c r="W45" s="59"/>
      <c r="X45" s="59"/>
      <c r="Y45" s="60"/>
      <c r="Z45" s="60"/>
      <c r="AA45" s="60"/>
      <c r="AB45" s="60"/>
      <c r="AC45" s="60"/>
      <c r="AD45" s="60"/>
      <c r="AE45" s="60"/>
      <c r="AF45" s="60"/>
      <c r="AG45" s="60"/>
      <c r="AH45" s="60"/>
      <c r="AI45" s="60"/>
      <c r="AJ45" s="60"/>
      <c r="AK45" s="60"/>
      <c r="AL45" s="60"/>
      <c r="AM45" s="60"/>
      <c r="AN45" s="60"/>
      <c r="AO45" s="60"/>
      <c r="AY45">
        <f>COUNTA($C$48)</f>
        <v>1</v>
      </c>
    </row>
    <row r="46" spans="1:52" x14ac:dyDescent="0.15">
      <c r="A46" s="9"/>
      <c r="B46" s="45" t="s">
        <v>174</v>
      </c>
      <c r="C46" s="49"/>
      <c r="D46" s="49"/>
      <c r="E46" s="49"/>
      <c r="F46" s="49"/>
      <c r="G46" s="49"/>
      <c r="H46" s="49"/>
      <c r="I46" s="49"/>
      <c r="J46" s="49"/>
      <c r="K46" s="49"/>
      <c r="L46" s="49"/>
      <c r="M46" s="49"/>
      <c r="N46" s="49"/>
      <c r="O46" s="49"/>
      <c r="P46" s="51"/>
      <c r="Q46" s="51"/>
      <c r="R46" s="51"/>
      <c r="S46" s="51"/>
      <c r="T46" s="51"/>
      <c r="U46" s="51"/>
      <c r="V46" s="51"/>
      <c r="W46" s="51"/>
      <c r="X46" s="51"/>
      <c r="Y46" s="52"/>
      <c r="Z46" s="52"/>
      <c r="AA46" s="52"/>
      <c r="AB46" s="52"/>
      <c r="AC46" s="52"/>
      <c r="AD46" s="52"/>
      <c r="AE46" s="52"/>
      <c r="AF46" s="52"/>
      <c r="AG46" s="52"/>
      <c r="AH46" s="52"/>
      <c r="AI46" s="52"/>
      <c r="AJ46" s="52"/>
      <c r="AK46" s="52"/>
      <c r="AL46" s="52"/>
      <c r="AM46" s="52"/>
      <c r="AN46" s="52"/>
      <c r="AO46" s="52"/>
      <c r="AP46" s="51"/>
      <c r="AQ46" s="51"/>
      <c r="AR46" s="51"/>
      <c r="AS46" s="51"/>
      <c r="AT46" s="51"/>
      <c r="AU46" s="51"/>
      <c r="AV46" s="51"/>
      <c r="AW46" s="51"/>
      <c r="AX46" s="51"/>
      <c r="AY46" s="72">
        <f>$AY$45</f>
        <v>1</v>
      </c>
    </row>
    <row r="47" spans="1:52" customFormat="1" ht="59.25" customHeight="1" x14ac:dyDescent="0.15">
      <c r="A47" s="106"/>
      <c r="B47" s="106"/>
      <c r="C47" s="106" t="s">
        <v>24</v>
      </c>
      <c r="D47" s="106"/>
      <c r="E47" s="106"/>
      <c r="F47" s="106"/>
      <c r="G47" s="106"/>
      <c r="H47" s="106"/>
      <c r="I47" s="106"/>
      <c r="J47" s="764" t="s">
        <v>197</v>
      </c>
      <c r="K47" s="765"/>
      <c r="L47" s="765"/>
      <c r="M47" s="765"/>
      <c r="N47" s="765"/>
      <c r="O47" s="765"/>
      <c r="P47" s="109" t="s">
        <v>25</v>
      </c>
      <c r="Q47" s="109"/>
      <c r="R47" s="109"/>
      <c r="S47" s="109"/>
      <c r="T47" s="109"/>
      <c r="U47" s="109"/>
      <c r="V47" s="109"/>
      <c r="W47" s="109"/>
      <c r="X47" s="109"/>
      <c r="Y47" s="110" t="s">
        <v>230</v>
      </c>
      <c r="Z47" s="111"/>
      <c r="AA47" s="111"/>
      <c r="AB47" s="111"/>
      <c r="AC47" s="764" t="s">
        <v>224</v>
      </c>
      <c r="AD47" s="764"/>
      <c r="AE47" s="764"/>
      <c r="AF47" s="764"/>
      <c r="AG47" s="764"/>
      <c r="AH47" s="110" t="s">
        <v>189</v>
      </c>
      <c r="AI47" s="106"/>
      <c r="AJ47" s="106"/>
      <c r="AK47" s="106"/>
      <c r="AL47" s="106" t="s">
        <v>19</v>
      </c>
      <c r="AM47" s="106"/>
      <c r="AN47" s="106"/>
      <c r="AO47" s="112"/>
      <c r="AP47" s="763" t="s">
        <v>198</v>
      </c>
      <c r="AQ47" s="763"/>
      <c r="AR47" s="763"/>
      <c r="AS47" s="763"/>
      <c r="AT47" s="763"/>
      <c r="AU47" s="763"/>
      <c r="AV47" s="763"/>
      <c r="AW47" s="763"/>
      <c r="AX47" s="763"/>
      <c r="AY47" s="72">
        <f>$AY$45</f>
        <v>1</v>
      </c>
      <c r="AZ47" s="33"/>
    </row>
    <row r="48" spans="1:52" ht="49.5" customHeight="1" x14ac:dyDescent="0.15">
      <c r="A48" s="766">
        <v>1</v>
      </c>
      <c r="B48" s="766">
        <v>1</v>
      </c>
      <c r="C48" s="122" t="s">
        <v>697</v>
      </c>
      <c r="D48" s="123"/>
      <c r="E48" s="123"/>
      <c r="F48" s="123"/>
      <c r="G48" s="123"/>
      <c r="H48" s="123"/>
      <c r="I48" s="123"/>
      <c r="J48" s="124">
        <v>8010405009768</v>
      </c>
      <c r="K48" s="125"/>
      <c r="L48" s="125"/>
      <c r="M48" s="125"/>
      <c r="N48" s="125"/>
      <c r="O48" s="125"/>
      <c r="P48" s="126" t="s">
        <v>650</v>
      </c>
      <c r="Q48" s="126"/>
      <c r="R48" s="126"/>
      <c r="S48" s="126"/>
      <c r="T48" s="126"/>
      <c r="U48" s="126"/>
      <c r="V48" s="126"/>
      <c r="W48" s="126"/>
      <c r="X48" s="126"/>
      <c r="Y48" s="127">
        <f>ROUND((97642600)/1000000,0)</f>
        <v>98</v>
      </c>
      <c r="Z48" s="128"/>
      <c r="AA48" s="128"/>
      <c r="AB48" s="129"/>
      <c r="AC48" s="762" t="s">
        <v>647</v>
      </c>
      <c r="AD48" s="762"/>
      <c r="AE48" s="762"/>
      <c r="AF48" s="762"/>
      <c r="AG48" s="762"/>
      <c r="AH48" s="148" t="s">
        <v>647</v>
      </c>
      <c r="AI48" s="149"/>
      <c r="AJ48" s="149"/>
      <c r="AK48" s="149"/>
      <c r="AL48" s="95" t="s">
        <v>647</v>
      </c>
      <c r="AM48" s="96"/>
      <c r="AN48" s="96"/>
      <c r="AO48" s="97"/>
      <c r="AP48" s="94" t="s">
        <v>647</v>
      </c>
      <c r="AQ48" s="94"/>
      <c r="AR48" s="94"/>
      <c r="AS48" s="94"/>
      <c r="AT48" s="94"/>
      <c r="AU48" s="94"/>
      <c r="AV48" s="94"/>
      <c r="AW48" s="94"/>
      <c r="AX48" s="94"/>
      <c r="AY48">
        <f>$AY$45</f>
        <v>1</v>
      </c>
    </row>
    <row r="49" spans="1:52" ht="26.25" customHeight="1" x14ac:dyDescent="0.15">
      <c r="A49" s="766">
        <v>2</v>
      </c>
      <c r="B49" s="766">
        <v>1</v>
      </c>
      <c r="C49" s="122" t="s">
        <v>694</v>
      </c>
      <c r="D49" s="123"/>
      <c r="E49" s="123"/>
      <c r="F49" s="123"/>
      <c r="G49" s="123"/>
      <c r="H49" s="123"/>
      <c r="I49" s="123"/>
      <c r="J49" s="124">
        <v>3011201000611</v>
      </c>
      <c r="K49" s="125"/>
      <c r="L49" s="125"/>
      <c r="M49" s="125"/>
      <c r="N49" s="125"/>
      <c r="O49" s="125"/>
      <c r="P49" s="126" t="s">
        <v>650</v>
      </c>
      <c r="Q49" s="126"/>
      <c r="R49" s="126"/>
      <c r="S49" s="126"/>
      <c r="T49" s="126"/>
      <c r="U49" s="126"/>
      <c r="V49" s="126"/>
      <c r="W49" s="126"/>
      <c r="X49" s="126"/>
      <c r="Y49" s="127">
        <f>ROUND((37537500)/1000000,0)</f>
        <v>38</v>
      </c>
      <c r="Z49" s="128"/>
      <c r="AA49" s="128"/>
      <c r="AB49" s="129"/>
      <c r="AC49" s="762" t="s">
        <v>647</v>
      </c>
      <c r="AD49" s="762"/>
      <c r="AE49" s="762"/>
      <c r="AF49" s="762"/>
      <c r="AG49" s="762"/>
      <c r="AH49" s="148" t="s">
        <v>647</v>
      </c>
      <c r="AI49" s="149"/>
      <c r="AJ49" s="149"/>
      <c r="AK49" s="149"/>
      <c r="AL49" s="95" t="s">
        <v>647</v>
      </c>
      <c r="AM49" s="96"/>
      <c r="AN49" s="96"/>
      <c r="AO49" s="97"/>
      <c r="AP49" s="94" t="s">
        <v>647</v>
      </c>
      <c r="AQ49" s="94"/>
      <c r="AR49" s="94"/>
      <c r="AS49" s="94"/>
      <c r="AT49" s="94"/>
      <c r="AU49" s="94"/>
      <c r="AV49" s="94"/>
      <c r="AW49" s="94"/>
      <c r="AX49" s="94"/>
      <c r="AY49">
        <f>COUNTA($C$49)</f>
        <v>1</v>
      </c>
    </row>
    <row r="50" spans="1:52" ht="26.25" customHeight="1" x14ac:dyDescent="0.15">
      <c r="A50" s="766">
        <v>3</v>
      </c>
      <c r="B50" s="766">
        <v>1</v>
      </c>
      <c r="C50" s="122" t="s">
        <v>708</v>
      </c>
      <c r="D50" s="123"/>
      <c r="E50" s="123"/>
      <c r="F50" s="123"/>
      <c r="G50" s="123"/>
      <c r="H50" s="123"/>
      <c r="I50" s="123"/>
      <c r="J50" s="124">
        <v>5011001045086</v>
      </c>
      <c r="K50" s="125"/>
      <c r="L50" s="125"/>
      <c r="M50" s="125"/>
      <c r="N50" s="125"/>
      <c r="O50" s="125"/>
      <c r="P50" s="126" t="s">
        <v>650</v>
      </c>
      <c r="Q50" s="126"/>
      <c r="R50" s="126"/>
      <c r="S50" s="126"/>
      <c r="T50" s="126"/>
      <c r="U50" s="126"/>
      <c r="V50" s="126"/>
      <c r="W50" s="126"/>
      <c r="X50" s="126"/>
      <c r="Y50" s="127">
        <f>ROUND((22418000)/1000000,0)</f>
        <v>22</v>
      </c>
      <c r="Z50" s="128"/>
      <c r="AA50" s="128"/>
      <c r="AB50" s="129"/>
      <c r="AC50" s="762" t="s">
        <v>647</v>
      </c>
      <c r="AD50" s="762"/>
      <c r="AE50" s="762"/>
      <c r="AF50" s="762"/>
      <c r="AG50" s="762"/>
      <c r="AH50" s="148" t="s">
        <v>647</v>
      </c>
      <c r="AI50" s="149"/>
      <c r="AJ50" s="149"/>
      <c r="AK50" s="149"/>
      <c r="AL50" s="95" t="s">
        <v>647</v>
      </c>
      <c r="AM50" s="96"/>
      <c r="AN50" s="96"/>
      <c r="AO50" s="97"/>
      <c r="AP50" s="94" t="s">
        <v>647</v>
      </c>
      <c r="AQ50" s="94"/>
      <c r="AR50" s="94"/>
      <c r="AS50" s="94"/>
      <c r="AT50" s="94"/>
      <c r="AU50" s="94"/>
      <c r="AV50" s="94"/>
      <c r="AW50" s="94"/>
      <c r="AX50" s="94"/>
      <c r="AY50">
        <f>COUNTA($C$50)</f>
        <v>1</v>
      </c>
    </row>
    <row r="51" spans="1:52" ht="26.25" customHeight="1" x14ac:dyDescent="0.15">
      <c r="A51" s="766">
        <v>4</v>
      </c>
      <c r="B51" s="766">
        <v>1</v>
      </c>
      <c r="C51" s="122" t="s">
        <v>689</v>
      </c>
      <c r="D51" s="123"/>
      <c r="E51" s="123"/>
      <c r="F51" s="123"/>
      <c r="G51" s="123"/>
      <c r="H51" s="123"/>
      <c r="I51" s="123"/>
      <c r="J51" s="124">
        <v>4010001008772</v>
      </c>
      <c r="K51" s="125"/>
      <c r="L51" s="125"/>
      <c r="M51" s="125"/>
      <c r="N51" s="125"/>
      <c r="O51" s="125"/>
      <c r="P51" s="126" t="s">
        <v>650</v>
      </c>
      <c r="Q51" s="126"/>
      <c r="R51" s="126"/>
      <c r="S51" s="126"/>
      <c r="T51" s="126"/>
      <c r="U51" s="126"/>
      <c r="V51" s="126"/>
      <c r="W51" s="126"/>
      <c r="X51" s="126"/>
      <c r="Y51" s="127">
        <f>ROUND((20680000)/1000000,0)</f>
        <v>21</v>
      </c>
      <c r="Z51" s="128"/>
      <c r="AA51" s="128"/>
      <c r="AB51" s="129"/>
      <c r="AC51" s="762" t="s">
        <v>647</v>
      </c>
      <c r="AD51" s="762"/>
      <c r="AE51" s="762"/>
      <c r="AF51" s="762"/>
      <c r="AG51" s="762"/>
      <c r="AH51" s="148" t="s">
        <v>647</v>
      </c>
      <c r="AI51" s="149"/>
      <c r="AJ51" s="149"/>
      <c r="AK51" s="149"/>
      <c r="AL51" s="95" t="s">
        <v>647</v>
      </c>
      <c r="AM51" s="96"/>
      <c r="AN51" s="96"/>
      <c r="AO51" s="97"/>
      <c r="AP51" s="94" t="s">
        <v>647</v>
      </c>
      <c r="AQ51" s="94"/>
      <c r="AR51" s="94"/>
      <c r="AS51" s="94"/>
      <c r="AT51" s="94"/>
      <c r="AU51" s="94"/>
      <c r="AV51" s="94"/>
      <c r="AW51" s="94"/>
      <c r="AX51" s="94"/>
      <c r="AY51">
        <f>COUNTA($C$51)</f>
        <v>1</v>
      </c>
    </row>
    <row r="52" spans="1:52" ht="26.25" customHeight="1" x14ac:dyDescent="0.15">
      <c r="A52" s="766">
        <v>5</v>
      </c>
      <c r="B52" s="766">
        <v>1</v>
      </c>
      <c r="C52" s="122" t="s">
        <v>709</v>
      </c>
      <c r="D52" s="123"/>
      <c r="E52" s="123"/>
      <c r="F52" s="123"/>
      <c r="G52" s="123"/>
      <c r="H52" s="123"/>
      <c r="I52" s="123"/>
      <c r="J52" s="124">
        <v>9010001177423</v>
      </c>
      <c r="K52" s="125"/>
      <c r="L52" s="125"/>
      <c r="M52" s="125"/>
      <c r="N52" s="125"/>
      <c r="O52" s="125"/>
      <c r="P52" s="126" t="s">
        <v>650</v>
      </c>
      <c r="Q52" s="126"/>
      <c r="R52" s="126"/>
      <c r="S52" s="126"/>
      <c r="T52" s="126"/>
      <c r="U52" s="126"/>
      <c r="V52" s="126"/>
      <c r="W52" s="126"/>
      <c r="X52" s="126"/>
      <c r="Y52" s="127">
        <f>ROUND((20328000)/1000000,0)</f>
        <v>20</v>
      </c>
      <c r="Z52" s="128"/>
      <c r="AA52" s="128"/>
      <c r="AB52" s="129"/>
      <c r="AC52" s="762" t="s">
        <v>647</v>
      </c>
      <c r="AD52" s="762"/>
      <c r="AE52" s="762"/>
      <c r="AF52" s="762"/>
      <c r="AG52" s="762"/>
      <c r="AH52" s="148" t="s">
        <v>647</v>
      </c>
      <c r="AI52" s="149"/>
      <c r="AJ52" s="149"/>
      <c r="AK52" s="149"/>
      <c r="AL52" s="95" t="s">
        <v>647</v>
      </c>
      <c r="AM52" s="96"/>
      <c r="AN52" s="96"/>
      <c r="AO52" s="97"/>
      <c r="AP52" s="94" t="s">
        <v>647</v>
      </c>
      <c r="AQ52" s="94"/>
      <c r="AR52" s="94"/>
      <c r="AS52" s="94"/>
      <c r="AT52" s="94"/>
      <c r="AU52" s="94"/>
      <c r="AV52" s="94"/>
      <c r="AW52" s="94"/>
      <c r="AX52" s="94"/>
      <c r="AY52">
        <f>COUNTA($C$52)</f>
        <v>1</v>
      </c>
    </row>
    <row r="53" spans="1:52" ht="26.25" customHeight="1" x14ac:dyDescent="0.15">
      <c r="A53" s="766">
        <v>6</v>
      </c>
      <c r="B53" s="766">
        <v>1</v>
      </c>
      <c r="C53" s="122" t="s">
        <v>678</v>
      </c>
      <c r="D53" s="123"/>
      <c r="E53" s="123"/>
      <c r="F53" s="123"/>
      <c r="G53" s="123"/>
      <c r="H53" s="123"/>
      <c r="I53" s="123"/>
      <c r="J53" s="124">
        <v>7010001008844</v>
      </c>
      <c r="K53" s="125"/>
      <c r="L53" s="125"/>
      <c r="M53" s="125"/>
      <c r="N53" s="125"/>
      <c r="O53" s="125"/>
      <c r="P53" s="126" t="s">
        <v>650</v>
      </c>
      <c r="Q53" s="126"/>
      <c r="R53" s="126"/>
      <c r="S53" s="126"/>
      <c r="T53" s="126"/>
      <c r="U53" s="126"/>
      <c r="V53" s="126"/>
      <c r="W53" s="126"/>
      <c r="X53" s="126"/>
      <c r="Y53" s="127">
        <f>ROUND((18150000)/1000000,0)</f>
        <v>18</v>
      </c>
      <c r="Z53" s="128"/>
      <c r="AA53" s="128"/>
      <c r="AB53" s="129"/>
      <c r="AC53" s="762" t="s">
        <v>647</v>
      </c>
      <c r="AD53" s="762"/>
      <c r="AE53" s="762"/>
      <c r="AF53" s="762"/>
      <c r="AG53" s="762"/>
      <c r="AH53" s="148" t="s">
        <v>647</v>
      </c>
      <c r="AI53" s="149"/>
      <c r="AJ53" s="149"/>
      <c r="AK53" s="149"/>
      <c r="AL53" s="95" t="s">
        <v>647</v>
      </c>
      <c r="AM53" s="96"/>
      <c r="AN53" s="96"/>
      <c r="AO53" s="97"/>
      <c r="AP53" s="94" t="s">
        <v>647</v>
      </c>
      <c r="AQ53" s="94"/>
      <c r="AR53" s="94"/>
      <c r="AS53" s="94"/>
      <c r="AT53" s="94"/>
      <c r="AU53" s="94"/>
      <c r="AV53" s="94"/>
      <c r="AW53" s="94"/>
      <c r="AX53" s="94"/>
      <c r="AY53">
        <f>COUNTA($C$53)</f>
        <v>1</v>
      </c>
    </row>
    <row r="54" spans="1:52" x14ac:dyDescent="0.15">
      <c r="P54" s="59"/>
      <c r="Q54" s="59"/>
      <c r="R54" s="59"/>
      <c r="S54" s="59"/>
      <c r="T54" s="59"/>
      <c r="U54" s="59"/>
      <c r="V54" s="59"/>
      <c r="W54" s="59"/>
      <c r="X54" s="59"/>
      <c r="Y54" s="60"/>
      <c r="Z54" s="60"/>
      <c r="AA54" s="60"/>
      <c r="AB54" s="60"/>
      <c r="AC54" s="60"/>
      <c r="AD54" s="60"/>
      <c r="AE54" s="60"/>
      <c r="AF54" s="60"/>
      <c r="AG54" s="60"/>
      <c r="AH54" s="60"/>
      <c r="AI54" s="60"/>
      <c r="AJ54" s="60"/>
      <c r="AK54" s="60"/>
      <c r="AL54" s="60"/>
      <c r="AM54" s="60"/>
      <c r="AN54" s="60"/>
      <c r="AO54" s="60"/>
      <c r="AY54">
        <f>COUNTA($C$57)</f>
        <v>1</v>
      </c>
    </row>
    <row r="55" spans="1:52" x14ac:dyDescent="0.15">
      <c r="A55" s="9"/>
      <c r="B55" s="45" t="s">
        <v>175</v>
      </c>
      <c r="C55" s="49"/>
      <c r="D55" s="49"/>
      <c r="E55" s="49"/>
      <c r="F55" s="49"/>
      <c r="G55" s="49"/>
      <c r="H55" s="49"/>
      <c r="I55" s="49"/>
      <c r="J55" s="49"/>
      <c r="K55" s="49"/>
      <c r="L55" s="49"/>
      <c r="M55" s="49"/>
      <c r="N55" s="49"/>
      <c r="O55" s="49"/>
      <c r="P55" s="51"/>
      <c r="Q55" s="51"/>
      <c r="R55" s="51"/>
      <c r="S55" s="51"/>
      <c r="T55" s="51"/>
      <c r="U55" s="51"/>
      <c r="V55" s="51"/>
      <c r="W55" s="51"/>
      <c r="X55" s="51"/>
      <c r="Y55" s="52"/>
      <c r="Z55" s="52"/>
      <c r="AA55" s="52"/>
      <c r="AB55" s="52"/>
      <c r="AC55" s="52"/>
      <c r="AD55" s="52"/>
      <c r="AE55" s="52"/>
      <c r="AF55" s="52"/>
      <c r="AG55" s="52"/>
      <c r="AH55" s="52"/>
      <c r="AI55" s="52"/>
      <c r="AJ55" s="52"/>
      <c r="AK55" s="52"/>
      <c r="AL55" s="52"/>
      <c r="AM55" s="52"/>
      <c r="AN55" s="52"/>
      <c r="AO55" s="52"/>
      <c r="AP55" s="51"/>
      <c r="AQ55" s="51"/>
      <c r="AR55" s="51"/>
      <c r="AS55" s="51"/>
      <c r="AT55" s="51"/>
      <c r="AU55" s="51"/>
      <c r="AV55" s="51"/>
      <c r="AW55" s="51"/>
      <c r="AX55" s="51"/>
      <c r="AY55" s="33">
        <f>$AY$54</f>
        <v>1</v>
      </c>
    </row>
    <row r="56" spans="1:52" customFormat="1" ht="59.25" customHeight="1" x14ac:dyDescent="0.15">
      <c r="A56" s="106"/>
      <c r="B56" s="106"/>
      <c r="C56" s="106" t="s">
        <v>24</v>
      </c>
      <c r="D56" s="106"/>
      <c r="E56" s="106"/>
      <c r="F56" s="106"/>
      <c r="G56" s="106"/>
      <c r="H56" s="106"/>
      <c r="I56" s="106"/>
      <c r="J56" s="764" t="s">
        <v>197</v>
      </c>
      <c r="K56" s="765"/>
      <c r="L56" s="765"/>
      <c r="M56" s="765"/>
      <c r="N56" s="765"/>
      <c r="O56" s="765"/>
      <c r="P56" s="109" t="s">
        <v>25</v>
      </c>
      <c r="Q56" s="109"/>
      <c r="R56" s="109"/>
      <c r="S56" s="109"/>
      <c r="T56" s="109"/>
      <c r="U56" s="109"/>
      <c r="V56" s="109"/>
      <c r="W56" s="109"/>
      <c r="X56" s="109"/>
      <c r="Y56" s="110" t="s">
        <v>230</v>
      </c>
      <c r="Z56" s="111"/>
      <c r="AA56" s="111"/>
      <c r="AB56" s="111"/>
      <c r="AC56" s="764" t="s">
        <v>224</v>
      </c>
      <c r="AD56" s="764"/>
      <c r="AE56" s="764"/>
      <c r="AF56" s="764"/>
      <c r="AG56" s="764"/>
      <c r="AH56" s="110" t="s">
        <v>189</v>
      </c>
      <c r="AI56" s="106"/>
      <c r="AJ56" s="106"/>
      <c r="AK56" s="106"/>
      <c r="AL56" s="106" t="s">
        <v>19</v>
      </c>
      <c r="AM56" s="106"/>
      <c r="AN56" s="106"/>
      <c r="AO56" s="112"/>
      <c r="AP56" s="763" t="s">
        <v>198</v>
      </c>
      <c r="AQ56" s="763"/>
      <c r="AR56" s="763"/>
      <c r="AS56" s="763"/>
      <c r="AT56" s="763"/>
      <c r="AU56" s="763"/>
      <c r="AV56" s="763"/>
      <c r="AW56" s="763"/>
      <c r="AX56" s="763"/>
      <c r="AY56" s="33">
        <f>$AY$54</f>
        <v>1</v>
      </c>
      <c r="AZ56" s="33"/>
    </row>
    <row r="57" spans="1:52" ht="26.25" customHeight="1" x14ac:dyDescent="0.15">
      <c r="A57" s="766">
        <v>1</v>
      </c>
      <c r="B57" s="766">
        <v>1</v>
      </c>
      <c r="C57" s="123" t="s">
        <v>658</v>
      </c>
      <c r="D57" s="123"/>
      <c r="E57" s="123"/>
      <c r="F57" s="123"/>
      <c r="G57" s="123"/>
      <c r="H57" s="123"/>
      <c r="I57" s="123"/>
      <c r="J57" s="124" t="s">
        <v>647</v>
      </c>
      <c r="K57" s="125"/>
      <c r="L57" s="125"/>
      <c r="M57" s="125"/>
      <c r="N57" s="125"/>
      <c r="O57" s="125"/>
      <c r="P57" s="147" t="s">
        <v>668</v>
      </c>
      <c r="Q57" s="126"/>
      <c r="R57" s="126"/>
      <c r="S57" s="126"/>
      <c r="T57" s="126"/>
      <c r="U57" s="126"/>
      <c r="V57" s="126"/>
      <c r="W57" s="126"/>
      <c r="X57" s="126"/>
      <c r="Y57" s="127">
        <f>ROUND((100167500)/1000000,0)</f>
        <v>100</v>
      </c>
      <c r="Z57" s="128"/>
      <c r="AA57" s="128"/>
      <c r="AB57" s="129"/>
      <c r="AC57" s="762" t="s">
        <v>647</v>
      </c>
      <c r="AD57" s="762"/>
      <c r="AE57" s="762"/>
      <c r="AF57" s="762"/>
      <c r="AG57" s="762"/>
      <c r="AH57" s="148" t="s">
        <v>647</v>
      </c>
      <c r="AI57" s="149"/>
      <c r="AJ57" s="149"/>
      <c r="AK57" s="149"/>
      <c r="AL57" s="95" t="s">
        <v>647</v>
      </c>
      <c r="AM57" s="96"/>
      <c r="AN57" s="96"/>
      <c r="AO57" s="97"/>
      <c r="AP57" s="94" t="s">
        <v>647</v>
      </c>
      <c r="AQ57" s="94"/>
      <c r="AR57" s="94"/>
      <c r="AS57" s="94"/>
      <c r="AT57" s="94"/>
      <c r="AU57" s="94"/>
      <c r="AV57" s="94"/>
      <c r="AW57" s="94"/>
      <c r="AX57" s="94"/>
      <c r="AY57" s="33">
        <f>$AY$54</f>
        <v>1</v>
      </c>
    </row>
    <row r="58" spans="1:52" x14ac:dyDescent="0.15">
      <c r="A58" s="40"/>
      <c r="B58" s="40"/>
      <c r="P58" s="59"/>
      <c r="Q58" s="59"/>
      <c r="R58" s="59"/>
      <c r="S58" s="59"/>
      <c r="T58" s="59"/>
      <c r="U58" s="59"/>
      <c r="V58" s="59"/>
      <c r="W58" s="59"/>
      <c r="X58" s="59"/>
      <c r="Y58" s="60"/>
      <c r="Z58" s="60"/>
      <c r="AA58" s="60"/>
      <c r="AB58" s="60"/>
      <c r="AC58" s="60"/>
      <c r="AD58" s="60"/>
      <c r="AE58" s="60"/>
      <c r="AF58" s="60"/>
      <c r="AG58" s="60"/>
      <c r="AH58" s="60"/>
      <c r="AI58" s="60"/>
      <c r="AJ58" s="60"/>
      <c r="AK58" s="60"/>
      <c r="AL58" s="60"/>
      <c r="AM58" s="60"/>
      <c r="AN58" s="60"/>
      <c r="AO58" s="60"/>
      <c r="AY58">
        <f>COUNTA($C$61)</f>
        <v>1</v>
      </c>
    </row>
    <row r="59" spans="1:52" x14ac:dyDescent="0.15">
      <c r="A59" s="9"/>
      <c r="B59" s="45" t="s">
        <v>176</v>
      </c>
      <c r="C59" s="49"/>
      <c r="D59" s="49"/>
      <c r="E59" s="49"/>
      <c r="F59" s="49"/>
      <c r="G59" s="49"/>
      <c r="H59" s="49"/>
      <c r="I59" s="49"/>
      <c r="J59" s="49"/>
      <c r="K59" s="49"/>
      <c r="L59" s="49"/>
      <c r="M59" s="49"/>
      <c r="N59" s="49"/>
      <c r="O59" s="49"/>
      <c r="P59" s="51"/>
      <c r="Q59" s="51"/>
      <c r="R59" s="51"/>
      <c r="S59" s="51"/>
      <c r="T59" s="51"/>
      <c r="U59" s="51"/>
      <c r="V59" s="51"/>
      <c r="W59" s="51"/>
      <c r="X59" s="51"/>
      <c r="Y59" s="52"/>
      <c r="Z59" s="52"/>
      <c r="AA59" s="52"/>
      <c r="AB59" s="52"/>
      <c r="AC59" s="52"/>
      <c r="AD59" s="52"/>
      <c r="AE59" s="52"/>
      <c r="AF59" s="52"/>
      <c r="AG59" s="52"/>
      <c r="AH59" s="52"/>
      <c r="AI59" s="52"/>
      <c r="AJ59" s="52"/>
      <c r="AK59" s="52"/>
      <c r="AL59" s="52"/>
      <c r="AM59" s="52"/>
      <c r="AN59" s="52"/>
      <c r="AO59" s="52"/>
      <c r="AP59" s="51"/>
      <c r="AQ59" s="51"/>
      <c r="AR59" s="51"/>
      <c r="AS59" s="51"/>
      <c r="AT59" s="51"/>
      <c r="AU59" s="51"/>
      <c r="AV59" s="51"/>
      <c r="AW59" s="51"/>
      <c r="AX59" s="51"/>
      <c r="AY59" s="33">
        <f>$AY$58</f>
        <v>1</v>
      </c>
    </row>
    <row r="60" spans="1:52" customFormat="1" ht="59.25" customHeight="1" x14ac:dyDescent="0.15">
      <c r="A60" s="106"/>
      <c r="B60" s="106"/>
      <c r="C60" s="106" t="s">
        <v>24</v>
      </c>
      <c r="D60" s="106"/>
      <c r="E60" s="106"/>
      <c r="F60" s="106"/>
      <c r="G60" s="106"/>
      <c r="H60" s="106"/>
      <c r="I60" s="106"/>
      <c r="J60" s="764" t="s">
        <v>197</v>
      </c>
      <c r="K60" s="765"/>
      <c r="L60" s="765"/>
      <c r="M60" s="765"/>
      <c r="N60" s="765"/>
      <c r="O60" s="765"/>
      <c r="P60" s="109" t="s">
        <v>25</v>
      </c>
      <c r="Q60" s="109"/>
      <c r="R60" s="109"/>
      <c r="S60" s="109"/>
      <c r="T60" s="109"/>
      <c r="U60" s="109"/>
      <c r="V60" s="109"/>
      <c r="W60" s="109"/>
      <c r="X60" s="109"/>
      <c r="Y60" s="110" t="s">
        <v>230</v>
      </c>
      <c r="Z60" s="111"/>
      <c r="AA60" s="111"/>
      <c r="AB60" s="111"/>
      <c r="AC60" s="764" t="s">
        <v>224</v>
      </c>
      <c r="AD60" s="764"/>
      <c r="AE60" s="764"/>
      <c r="AF60" s="764"/>
      <c r="AG60" s="764"/>
      <c r="AH60" s="110" t="s">
        <v>189</v>
      </c>
      <c r="AI60" s="106"/>
      <c r="AJ60" s="106"/>
      <c r="AK60" s="106"/>
      <c r="AL60" s="106" t="s">
        <v>19</v>
      </c>
      <c r="AM60" s="106"/>
      <c r="AN60" s="106"/>
      <c r="AO60" s="112"/>
      <c r="AP60" s="763" t="s">
        <v>198</v>
      </c>
      <c r="AQ60" s="763"/>
      <c r="AR60" s="763"/>
      <c r="AS60" s="763"/>
      <c r="AT60" s="763"/>
      <c r="AU60" s="763"/>
      <c r="AV60" s="763"/>
      <c r="AW60" s="763"/>
      <c r="AX60" s="763"/>
      <c r="AY60" s="33">
        <f>$AY$58</f>
        <v>1</v>
      </c>
      <c r="AZ60" s="33"/>
    </row>
    <row r="61" spans="1:52" ht="26.25" customHeight="1" x14ac:dyDescent="0.15">
      <c r="A61" s="766">
        <v>1</v>
      </c>
      <c r="B61" s="766">
        <v>1</v>
      </c>
      <c r="C61" s="122" t="s">
        <v>710</v>
      </c>
      <c r="D61" s="123"/>
      <c r="E61" s="123"/>
      <c r="F61" s="123"/>
      <c r="G61" s="123"/>
      <c r="H61" s="123"/>
      <c r="I61" s="123"/>
      <c r="J61" s="124">
        <v>1011101032087</v>
      </c>
      <c r="K61" s="125"/>
      <c r="L61" s="125"/>
      <c r="M61" s="125"/>
      <c r="N61" s="125"/>
      <c r="O61" s="125"/>
      <c r="P61" s="126" t="s">
        <v>657</v>
      </c>
      <c r="Q61" s="126"/>
      <c r="R61" s="126"/>
      <c r="S61" s="126"/>
      <c r="T61" s="126"/>
      <c r="U61" s="126"/>
      <c r="V61" s="126"/>
      <c r="W61" s="126"/>
      <c r="X61" s="126"/>
      <c r="Y61" s="127">
        <f>ROUND((12148400)/1000000,0)</f>
        <v>12</v>
      </c>
      <c r="Z61" s="128"/>
      <c r="AA61" s="128"/>
      <c r="AB61" s="129"/>
      <c r="AC61" s="762" t="s">
        <v>647</v>
      </c>
      <c r="AD61" s="762"/>
      <c r="AE61" s="762"/>
      <c r="AF61" s="762"/>
      <c r="AG61" s="762"/>
      <c r="AH61" s="148" t="s">
        <v>647</v>
      </c>
      <c r="AI61" s="149"/>
      <c r="AJ61" s="149"/>
      <c r="AK61" s="149"/>
      <c r="AL61" s="95" t="s">
        <v>647</v>
      </c>
      <c r="AM61" s="96"/>
      <c r="AN61" s="96"/>
      <c r="AO61" s="97"/>
      <c r="AP61" s="94" t="s">
        <v>647</v>
      </c>
      <c r="AQ61" s="94"/>
      <c r="AR61" s="94"/>
      <c r="AS61" s="94"/>
      <c r="AT61" s="94"/>
      <c r="AU61" s="94"/>
      <c r="AV61" s="94"/>
      <c r="AW61" s="94"/>
      <c r="AX61" s="94"/>
      <c r="AY61" s="33">
        <f>$AY$58</f>
        <v>1</v>
      </c>
    </row>
    <row r="62" spans="1:52" x14ac:dyDescent="0.15">
      <c r="P62" s="59"/>
      <c r="Q62" s="59"/>
      <c r="R62" s="59"/>
      <c r="S62" s="59"/>
      <c r="T62" s="59"/>
      <c r="U62" s="59"/>
      <c r="V62" s="59"/>
      <c r="W62" s="59"/>
      <c r="X62" s="59"/>
      <c r="Y62" s="60"/>
      <c r="Z62" s="60"/>
      <c r="AA62" s="60"/>
      <c r="AB62" s="60"/>
      <c r="AC62" s="60"/>
      <c r="AD62" s="60"/>
      <c r="AE62" s="60"/>
      <c r="AF62" s="60"/>
      <c r="AG62" s="60"/>
      <c r="AH62" s="60"/>
      <c r="AI62" s="60"/>
      <c r="AJ62" s="60"/>
      <c r="AK62" s="60"/>
      <c r="AL62" s="60"/>
      <c r="AM62" s="60"/>
      <c r="AN62" s="60"/>
      <c r="AO62" s="60"/>
      <c r="AY62">
        <f>COUNTA($C$65)</f>
        <v>1</v>
      </c>
    </row>
    <row r="63" spans="1:52" x14ac:dyDescent="0.15">
      <c r="A63" s="9"/>
      <c r="B63" s="45" t="s">
        <v>177</v>
      </c>
      <c r="C63" s="49"/>
      <c r="D63" s="49"/>
      <c r="E63" s="49"/>
      <c r="F63" s="49"/>
      <c r="G63" s="49"/>
      <c r="H63" s="49"/>
      <c r="I63" s="49"/>
      <c r="J63" s="49"/>
      <c r="K63" s="49"/>
      <c r="L63" s="49"/>
      <c r="M63" s="49"/>
      <c r="N63" s="49"/>
      <c r="O63" s="49"/>
      <c r="P63" s="51"/>
      <c r="Q63" s="51"/>
      <c r="R63" s="51"/>
      <c r="S63" s="51"/>
      <c r="T63" s="51"/>
      <c r="U63" s="51"/>
      <c r="V63" s="51"/>
      <c r="W63" s="51"/>
      <c r="X63" s="51"/>
      <c r="Y63" s="52"/>
      <c r="Z63" s="52"/>
      <c r="AA63" s="52"/>
      <c r="AB63" s="52"/>
      <c r="AC63" s="52"/>
      <c r="AD63" s="52"/>
      <c r="AE63" s="52"/>
      <c r="AF63" s="52"/>
      <c r="AG63" s="52"/>
      <c r="AH63" s="52"/>
      <c r="AI63" s="52"/>
      <c r="AJ63" s="52"/>
      <c r="AK63" s="52"/>
      <c r="AL63" s="52"/>
      <c r="AM63" s="52"/>
      <c r="AN63" s="52"/>
      <c r="AO63" s="52"/>
      <c r="AP63" s="51"/>
      <c r="AQ63" s="51"/>
      <c r="AR63" s="51"/>
      <c r="AS63" s="51"/>
      <c r="AT63" s="51"/>
      <c r="AU63" s="51"/>
      <c r="AV63" s="51"/>
      <c r="AW63" s="51"/>
      <c r="AX63" s="51"/>
      <c r="AY63" s="33">
        <f>$AY$62</f>
        <v>1</v>
      </c>
    </row>
    <row r="64" spans="1:52" customFormat="1" ht="59.25" customHeight="1" x14ac:dyDescent="0.15">
      <c r="A64" s="106"/>
      <c r="B64" s="106"/>
      <c r="C64" s="106" t="s">
        <v>24</v>
      </c>
      <c r="D64" s="106"/>
      <c r="E64" s="106"/>
      <c r="F64" s="106"/>
      <c r="G64" s="106"/>
      <c r="H64" s="106"/>
      <c r="I64" s="106"/>
      <c r="J64" s="764" t="s">
        <v>197</v>
      </c>
      <c r="K64" s="765"/>
      <c r="L64" s="765"/>
      <c r="M64" s="765"/>
      <c r="N64" s="765"/>
      <c r="O64" s="765"/>
      <c r="P64" s="109" t="s">
        <v>25</v>
      </c>
      <c r="Q64" s="109"/>
      <c r="R64" s="109"/>
      <c r="S64" s="109"/>
      <c r="T64" s="109"/>
      <c r="U64" s="109"/>
      <c r="V64" s="109"/>
      <c r="W64" s="109"/>
      <c r="X64" s="109"/>
      <c r="Y64" s="110" t="s">
        <v>230</v>
      </c>
      <c r="Z64" s="111"/>
      <c r="AA64" s="111"/>
      <c r="AB64" s="111"/>
      <c r="AC64" s="764" t="s">
        <v>224</v>
      </c>
      <c r="AD64" s="764"/>
      <c r="AE64" s="764"/>
      <c r="AF64" s="764"/>
      <c r="AG64" s="764"/>
      <c r="AH64" s="110" t="s">
        <v>189</v>
      </c>
      <c r="AI64" s="106"/>
      <c r="AJ64" s="106"/>
      <c r="AK64" s="106"/>
      <c r="AL64" s="106" t="s">
        <v>19</v>
      </c>
      <c r="AM64" s="106"/>
      <c r="AN64" s="106"/>
      <c r="AO64" s="112"/>
      <c r="AP64" s="763" t="s">
        <v>198</v>
      </c>
      <c r="AQ64" s="763"/>
      <c r="AR64" s="763"/>
      <c r="AS64" s="763"/>
      <c r="AT64" s="763"/>
      <c r="AU64" s="763"/>
      <c r="AV64" s="763"/>
      <c r="AW64" s="763"/>
      <c r="AX64" s="763"/>
      <c r="AY64" s="33">
        <f>$AY$62</f>
        <v>1</v>
      </c>
      <c r="AZ64" s="33"/>
    </row>
    <row r="65" spans="1:52" ht="26.25" customHeight="1" x14ac:dyDescent="0.15">
      <c r="A65" s="766">
        <v>1</v>
      </c>
      <c r="B65" s="766">
        <v>1</v>
      </c>
      <c r="C65" s="122" t="s">
        <v>711</v>
      </c>
      <c r="D65" s="123"/>
      <c r="E65" s="123"/>
      <c r="F65" s="123"/>
      <c r="G65" s="123"/>
      <c r="H65" s="123"/>
      <c r="I65" s="123"/>
      <c r="J65" s="124">
        <v>9020001007950</v>
      </c>
      <c r="K65" s="125"/>
      <c r="L65" s="125"/>
      <c r="M65" s="125"/>
      <c r="N65" s="125"/>
      <c r="O65" s="125"/>
      <c r="P65" s="126" t="s">
        <v>635</v>
      </c>
      <c r="Q65" s="126"/>
      <c r="R65" s="126"/>
      <c r="S65" s="126"/>
      <c r="T65" s="126"/>
      <c r="U65" s="126"/>
      <c r="V65" s="126"/>
      <c r="W65" s="126"/>
      <c r="X65" s="126"/>
      <c r="Y65" s="127">
        <f>ROUND((38874535)/1000000,0)</f>
        <v>39</v>
      </c>
      <c r="Z65" s="128"/>
      <c r="AA65" s="128"/>
      <c r="AB65" s="129"/>
      <c r="AC65" s="762" t="s">
        <v>647</v>
      </c>
      <c r="AD65" s="762"/>
      <c r="AE65" s="762"/>
      <c r="AF65" s="762"/>
      <c r="AG65" s="762"/>
      <c r="AH65" s="148" t="s">
        <v>647</v>
      </c>
      <c r="AI65" s="149"/>
      <c r="AJ65" s="149"/>
      <c r="AK65" s="149"/>
      <c r="AL65" s="95" t="s">
        <v>647</v>
      </c>
      <c r="AM65" s="96"/>
      <c r="AN65" s="96"/>
      <c r="AO65" s="97"/>
      <c r="AP65" s="94" t="s">
        <v>647</v>
      </c>
      <c r="AQ65" s="94"/>
      <c r="AR65" s="94"/>
      <c r="AS65" s="94"/>
      <c r="AT65" s="94"/>
      <c r="AU65" s="94"/>
      <c r="AV65" s="94"/>
      <c r="AW65" s="94"/>
      <c r="AX65" s="94"/>
      <c r="AY65" s="33">
        <f>$AY$62</f>
        <v>1</v>
      </c>
    </row>
    <row r="66" spans="1:52" ht="26.25" customHeight="1" x14ac:dyDescent="0.15">
      <c r="A66" s="766">
        <v>2</v>
      </c>
      <c r="B66" s="766">
        <v>1</v>
      </c>
      <c r="C66" s="122" t="s">
        <v>712</v>
      </c>
      <c r="D66" s="123"/>
      <c r="E66" s="123"/>
      <c r="F66" s="123"/>
      <c r="G66" s="123"/>
      <c r="H66" s="123"/>
      <c r="I66" s="123"/>
      <c r="J66" s="124">
        <v>2010401055029</v>
      </c>
      <c r="K66" s="125"/>
      <c r="L66" s="125"/>
      <c r="M66" s="125"/>
      <c r="N66" s="125"/>
      <c r="O66" s="125"/>
      <c r="P66" s="126" t="s">
        <v>635</v>
      </c>
      <c r="Q66" s="126"/>
      <c r="R66" s="126"/>
      <c r="S66" s="126"/>
      <c r="T66" s="126"/>
      <c r="U66" s="126"/>
      <c r="V66" s="126"/>
      <c r="W66" s="126"/>
      <c r="X66" s="126"/>
      <c r="Y66" s="127">
        <f>ROUND((3278575)/1000000,0)</f>
        <v>3</v>
      </c>
      <c r="Z66" s="128"/>
      <c r="AA66" s="128"/>
      <c r="AB66" s="129"/>
      <c r="AC66" s="762" t="s">
        <v>647</v>
      </c>
      <c r="AD66" s="762"/>
      <c r="AE66" s="762"/>
      <c r="AF66" s="762"/>
      <c r="AG66" s="762"/>
      <c r="AH66" s="148" t="s">
        <v>647</v>
      </c>
      <c r="AI66" s="149"/>
      <c r="AJ66" s="149"/>
      <c r="AK66" s="149"/>
      <c r="AL66" s="95" t="s">
        <v>647</v>
      </c>
      <c r="AM66" s="96"/>
      <c r="AN66" s="96"/>
      <c r="AO66" s="97"/>
      <c r="AP66" s="94" t="s">
        <v>647</v>
      </c>
      <c r="AQ66" s="94"/>
      <c r="AR66" s="94"/>
      <c r="AS66" s="94"/>
      <c r="AT66" s="94"/>
      <c r="AU66" s="94"/>
      <c r="AV66" s="94"/>
      <c r="AW66" s="94"/>
      <c r="AX66" s="94"/>
      <c r="AY66">
        <f>COUNTA($C$66)</f>
        <v>1</v>
      </c>
    </row>
    <row r="67" spans="1:52" x14ac:dyDescent="0.1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1</v>
      </c>
    </row>
    <row r="68" spans="1:52" x14ac:dyDescent="0.15">
      <c r="A68" s="9"/>
      <c r="B68" s="45" t="s">
        <v>664</v>
      </c>
      <c r="C68" s="49"/>
      <c r="D68" s="49"/>
      <c r="E68" s="49"/>
      <c r="F68" s="49"/>
      <c r="G68" s="49"/>
      <c r="H68" s="49"/>
      <c r="I68" s="49"/>
      <c r="J68" s="49"/>
      <c r="K68" s="49"/>
      <c r="L68" s="49"/>
      <c r="M68" s="49"/>
      <c r="N68" s="49"/>
      <c r="O68" s="49"/>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33">
        <f>$AY$67</f>
        <v>1</v>
      </c>
    </row>
    <row r="69" spans="1:52" customFormat="1" ht="59.25" customHeight="1" x14ac:dyDescent="0.15">
      <c r="A69" s="106"/>
      <c r="B69" s="106"/>
      <c r="C69" s="106" t="s">
        <v>24</v>
      </c>
      <c r="D69" s="106"/>
      <c r="E69" s="106"/>
      <c r="F69" s="106"/>
      <c r="G69" s="106"/>
      <c r="H69" s="106"/>
      <c r="I69" s="106"/>
      <c r="J69" s="764" t="s">
        <v>197</v>
      </c>
      <c r="K69" s="765"/>
      <c r="L69" s="765"/>
      <c r="M69" s="765"/>
      <c r="N69" s="765"/>
      <c r="O69" s="765"/>
      <c r="P69" s="109" t="s">
        <v>25</v>
      </c>
      <c r="Q69" s="109"/>
      <c r="R69" s="109"/>
      <c r="S69" s="109"/>
      <c r="T69" s="109"/>
      <c r="U69" s="109"/>
      <c r="V69" s="109"/>
      <c r="W69" s="109"/>
      <c r="X69" s="109"/>
      <c r="Y69" s="110" t="s">
        <v>230</v>
      </c>
      <c r="Z69" s="111"/>
      <c r="AA69" s="111"/>
      <c r="AB69" s="111"/>
      <c r="AC69" s="764" t="s">
        <v>224</v>
      </c>
      <c r="AD69" s="764"/>
      <c r="AE69" s="764"/>
      <c r="AF69" s="764"/>
      <c r="AG69" s="764"/>
      <c r="AH69" s="110" t="s">
        <v>189</v>
      </c>
      <c r="AI69" s="106"/>
      <c r="AJ69" s="106"/>
      <c r="AK69" s="106"/>
      <c r="AL69" s="106" t="s">
        <v>19</v>
      </c>
      <c r="AM69" s="106"/>
      <c r="AN69" s="106"/>
      <c r="AO69" s="112"/>
      <c r="AP69" s="763" t="s">
        <v>198</v>
      </c>
      <c r="AQ69" s="763"/>
      <c r="AR69" s="763"/>
      <c r="AS69" s="763"/>
      <c r="AT69" s="763"/>
      <c r="AU69" s="763"/>
      <c r="AV69" s="763"/>
      <c r="AW69" s="763"/>
      <c r="AX69" s="763"/>
      <c r="AY69" s="33">
        <f>$AY$67</f>
        <v>1</v>
      </c>
      <c r="AZ69" s="33"/>
    </row>
    <row r="70" spans="1:52" ht="26.25" customHeight="1" x14ac:dyDescent="0.15">
      <c r="A70" s="766">
        <v>1</v>
      </c>
      <c r="B70" s="766">
        <v>1</v>
      </c>
      <c r="C70" s="122" t="s">
        <v>714</v>
      </c>
      <c r="D70" s="123"/>
      <c r="E70" s="123"/>
      <c r="F70" s="123"/>
      <c r="G70" s="123"/>
      <c r="H70" s="123"/>
      <c r="I70" s="123"/>
      <c r="J70" s="124">
        <v>4120101043130</v>
      </c>
      <c r="K70" s="125"/>
      <c r="L70" s="125"/>
      <c r="M70" s="125"/>
      <c r="N70" s="125"/>
      <c r="O70" s="125"/>
      <c r="P70" s="126" t="s">
        <v>657</v>
      </c>
      <c r="Q70" s="126"/>
      <c r="R70" s="126"/>
      <c r="S70" s="126"/>
      <c r="T70" s="126"/>
      <c r="U70" s="126"/>
      <c r="V70" s="126"/>
      <c r="W70" s="126"/>
      <c r="X70" s="126"/>
      <c r="Y70" s="127">
        <f>ROUND((7059100)/1000000,0)</f>
        <v>7</v>
      </c>
      <c r="Z70" s="128"/>
      <c r="AA70" s="128"/>
      <c r="AB70" s="129"/>
      <c r="AC70" s="762" t="s">
        <v>647</v>
      </c>
      <c r="AD70" s="762"/>
      <c r="AE70" s="762"/>
      <c r="AF70" s="762"/>
      <c r="AG70" s="762"/>
      <c r="AH70" s="148" t="s">
        <v>647</v>
      </c>
      <c r="AI70" s="149"/>
      <c r="AJ70" s="149"/>
      <c r="AK70" s="149"/>
      <c r="AL70" s="95" t="s">
        <v>647</v>
      </c>
      <c r="AM70" s="96"/>
      <c r="AN70" s="96"/>
      <c r="AO70" s="97"/>
      <c r="AP70" s="94" t="s">
        <v>647</v>
      </c>
      <c r="AQ70" s="94"/>
      <c r="AR70" s="94"/>
      <c r="AS70" s="94"/>
      <c r="AT70" s="94"/>
      <c r="AU70" s="94"/>
      <c r="AV70" s="94"/>
      <c r="AW70" s="94"/>
      <c r="AX70" s="94"/>
      <c r="AY70" s="33">
        <f>$AY$67</f>
        <v>1</v>
      </c>
    </row>
    <row r="71" spans="1:52" ht="26.25" customHeight="1" x14ac:dyDescent="0.15">
      <c r="A71" s="766">
        <v>2</v>
      </c>
      <c r="B71" s="766">
        <v>1</v>
      </c>
      <c r="C71" s="122" t="s">
        <v>713</v>
      </c>
      <c r="D71" s="123"/>
      <c r="E71" s="123"/>
      <c r="F71" s="123"/>
      <c r="G71" s="123"/>
      <c r="H71" s="123"/>
      <c r="I71" s="123"/>
      <c r="J71" s="124">
        <v>9120001135460</v>
      </c>
      <c r="K71" s="125"/>
      <c r="L71" s="125"/>
      <c r="M71" s="125"/>
      <c r="N71" s="125"/>
      <c r="O71" s="125"/>
      <c r="P71" s="126" t="s">
        <v>657</v>
      </c>
      <c r="Q71" s="126"/>
      <c r="R71" s="126"/>
      <c r="S71" s="126"/>
      <c r="T71" s="126"/>
      <c r="U71" s="126"/>
      <c r="V71" s="126"/>
      <c r="W71" s="126"/>
      <c r="X71" s="126"/>
      <c r="Y71" s="127">
        <f>ROUND((2575000)/1000000,0)</f>
        <v>3</v>
      </c>
      <c r="Z71" s="128"/>
      <c r="AA71" s="128"/>
      <c r="AB71" s="129"/>
      <c r="AC71" s="762" t="s">
        <v>647</v>
      </c>
      <c r="AD71" s="762"/>
      <c r="AE71" s="762"/>
      <c r="AF71" s="762"/>
      <c r="AG71" s="762"/>
      <c r="AH71" s="148" t="s">
        <v>647</v>
      </c>
      <c r="AI71" s="149"/>
      <c r="AJ71" s="149"/>
      <c r="AK71" s="149"/>
      <c r="AL71" s="95" t="s">
        <v>647</v>
      </c>
      <c r="AM71" s="96"/>
      <c r="AN71" s="96"/>
      <c r="AO71" s="97"/>
      <c r="AP71" s="94" t="s">
        <v>647</v>
      </c>
      <c r="AQ71" s="94"/>
      <c r="AR71" s="94"/>
      <c r="AS71" s="94"/>
      <c r="AT71" s="94"/>
      <c r="AU71" s="94"/>
      <c r="AV71" s="94"/>
      <c r="AW71" s="94"/>
      <c r="AX71" s="94"/>
      <c r="AY71">
        <f>COUNTA($C$71)</f>
        <v>1</v>
      </c>
    </row>
  </sheetData>
  <sheetProtection formatRows="0"/>
  <mergeCells count="441">
    <mergeCell ref="AL70:AO70"/>
    <mergeCell ref="AP70:AX70"/>
    <mergeCell ref="A71:B71"/>
    <mergeCell ref="C71:I71"/>
    <mergeCell ref="J71:O71"/>
    <mergeCell ref="P71:X71"/>
    <mergeCell ref="Y71:AB71"/>
    <mergeCell ref="AC71:AG71"/>
    <mergeCell ref="AH71:AK71"/>
    <mergeCell ref="AL71:AO71"/>
    <mergeCell ref="AP71:AX71"/>
    <mergeCell ref="AL64:AO64"/>
    <mergeCell ref="AP64:AX64"/>
    <mergeCell ref="C65:I65"/>
    <mergeCell ref="J65:O65"/>
    <mergeCell ref="P65:X65"/>
    <mergeCell ref="Y65:AB65"/>
    <mergeCell ref="AC65:AG65"/>
    <mergeCell ref="AH65:AK65"/>
    <mergeCell ref="A70:B70"/>
    <mergeCell ref="A69:B69"/>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A60:B60"/>
    <mergeCell ref="C60:I60"/>
    <mergeCell ref="J60:O60"/>
    <mergeCell ref="P60:X60"/>
    <mergeCell ref="Y60:AB60"/>
    <mergeCell ref="AC60:AG60"/>
    <mergeCell ref="AH60:AK60"/>
    <mergeCell ref="A61:B61"/>
    <mergeCell ref="A66:B66"/>
    <mergeCell ref="A65:B65"/>
    <mergeCell ref="A64:B64"/>
    <mergeCell ref="C64:I64"/>
    <mergeCell ref="J64:O64"/>
    <mergeCell ref="P64:X64"/>
    <mergeCell ref="Y64:AB64"/>
    <mergeCell ref="AC64:AG64"/>
    <mergeCell ref="AH64:AK64"/>
    <mergeCell ref="A57:B57"/>
    <mergeCell ref="A56:B56"/>
    <mergeCell ref="C56:I56"/>
    <mergeCell ref="J56:O56"/>
    <mergeCell ref="P56:X56"/>
    <mergeCell ref="Y56:AB56"/>
    <mergeCell ref="AC56:AG56"/>
    <mergeCell ref="AH56:AK56"/>
    <mergeCell ref="AL56:AO56"/>
    <mergeCell ref="C57:I57"/>
    <mergeCell ref="J57:O57"/>
    <mergeCell ref="P57:X57"/>
    <mergeCell ref="Y57:AB57"/>
    <mergeCell ref="AC57:AG57"/>
    <mergeCell ref="AH57:AK57"/>
    <mergeCell ref="AL57:AO57"/>
    <mergeCell ref="A53:B53"/>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52:B52"/>
    <mergeCell ref="A51:B51"/>
    <mergeCell ref="A50:B50"/>
    <mergeCell ref="C50:I50"/>
    <mergeCell ref="J50:O50"/>
    <mergeCell ref="P50:X50"/>
    <mergeCell ref="Y50:AB50"/>
    <mergeCell ref="AC50:AG50"/>
    <mergeCell ref="AH50:AK50"/>
    <mergeCell ref="C51:I51"/>
    <mergeCell ref="J51:O51"/>
    <mergeCell ref="P51:X51"/>
    <mergeCell ref="Y51:AB51"/>
    <mergeCell ref="AC51:AG51"/>
    <mergeCell ref="AH51:AK51"/>
    <mergeCell ref="A49:B49"/>
    <mergeCell ref="C49:I49"/>
    <mergeCell ref="J49:O49"/>
    <mergeCell ref="P49:X49"/>
    <mergeCell ref="Y49:AB49"/>
    <mergeCell ref="AC49:AG49"/>
    <mergeCell ref="AH49:AK49"/>
    <mergeCell ref="A44:B44"/>
    <mergeCell ref="C44:I44"/>
    <mergeCell ref="J44:O44"/>
    <mergeCell ref="P44:X44"/>
    <mergeCell ref="Y44:AB44"/>
    <mergeCell ref="AC44:AG44"/>
    <mergeCell ref="AH44:AK44"/>
    <mergeCell ref="J43:O43"/>
    <mergeCell ref="P43:X43"/>
    <mergeCell ref="Y43:AB43"/>
    <mergeCell ref="AC43:AG43"/>
    <mergeCell ref="AH43:AK43"/>
    <mergeCell ref="AL43:AO43"/>
    <mergeCell ref="AP43:AX43"/>
    <mergeCell ref="A48:B48"/>
    <mergeCell ref="A47:B47"/>
    <mergeCell ref="AL44:AO44"/>
    <mergeCell ref="AL40:AO40"/>
    <mergeCell ref="AP40:AX40"/>
    <mergeCell ref="A43:B43"/>
    <mergeCell ref="A42:B42"/>
    <mergeCell ref="A41:B41"/>
    <mergeCell ref="C41:I41"/>
    <mergeCell ref="J41:O41"/>
    <mergeCell ref="P41:X41"/>
    <mergeCell ref="Y41:AB41"/>
    <mergeCell ref="AC41:AG41"/>
    <mergeCell ref="AH41:AK41"/>
    <mergeCell ref="AL41:AO41"/>
    <mergeCell ref="AP41:AX41"/>
    <mergeCell ref="C42:I42"/>
    <mergeCell ref="J42:O42"/>
    <mergeCell ref="P42:X42"/>
    <mergeCell ref="Y42:AB42"/>
    <mergeCell ref="AC42:AG42"/>
    <mergeCell ref="AH42:AK42"/>
    <mergeCell ref="A40:B40"/>
    <mergeCell ref="AL42:AO42"/>
    <mergeCell ref="AP42:AX42"/>
    <mergeCell ref="C43:I43"/>
    <mergeCell ref="A39:B39"/>
    <mergeCell ref="A38:B38"/>
    <mergeCell ref="C40:I40"/>
    <mergeCell ref="J40:O40"/>
    <mergeCell ref="P40:X40"/>
    <mergeCell ref="Y40:AB40"/>
    <mergeCell ref="AC40:AG40"/>
    <mergeCell ref="AH40:AK40"/>
    <mergeCell ref="AH36:AK36"/>
    <mergeCell ref="C39:I39"/>
    <mergeCell ref="J39:O39"/>
    <mergeCell ref="P39:X39"/>
    <mergeCell ref="Y39:AB39"/>
    <mergeCell ref="AC39:AG39"/>
    <mergeCell ref="AH39:AK39"/>
    <mergeCell ref="AC38:AG38"/>
    <mergeCell ref="AH38:AK38"/>
    <mergeCell ref="AL36:AO36"/>
    <mergeCell ref="AP36:AX36"/>
    <mergeCell ref="C37:I37"/>
    <mergeCell ref="J37:O37"/>
    <mergeCell ref="P37:X37"/>
    <mergeCell ref="Y37:AB37"/>
    <mergeCell ref="AC37:AG37"/>
    <mergeCell ref="AH37:AK37"/>
    <mergeCell ref="A34:B34"/>
    <mergeCell ref="A37:B37"/>
    <mergeCell ref="A36:B36"/>
    <mergeCell ref="A35:B35"/>
    <mergeCell ref="C36:I36"/>
    <mergeCell ref="J36:O36"/>
    <mergeCell ref="P36:X36"/>
    <mergeCell ref="Y36:AB36"/>
    <mergeCell ref="AC36:AG36"/>
    <mergeCell ref="AP29:AX29"/>
    <mergeCell ref="A31:B31"/>
    <mergeCell ref="A30:B30"/>
    <mergeCell ref="C30:I30"/>
    <mergeCell ref="J30:O30"/>
    <mergeCell ref="P30:X30"/>
    <mergeCell ref="Y30:AB30"/>
    <mergeCell ref="AC30:AG30"/>
    <mergeCell ref="AH30:AK30"/>
    <mergeCell ref="AL30:AO30"/>
    <mergeCell ref="AP30:AX30"/>
    <mergeCell ref="C31:I31"/>
    <mergeCell ref="J31:O31"/>
    <mergeCell ref="P31:X31"/>
    <mergeCell ref="Y31:AB31"/>
    <mergeCell ref="AC31:AG31"/>
    <mergeCell ref="AH31:AK31"/>
    <mergeCell ref="AL31:AO31"/>
    <mergeCell ref="AP31:AX31"/>
    <mergeCell ref="A29:B29"/>
    <mergeCell ref="A28:B28"/>
    <mergeCell ref="C29:I29"/>
    <mergeCell ref="J29:O29"/>
    <mergeCell ref="P29:X29"/>
    <mergeCell ref="Y29:AB29"/>
    <mergeCell ref="AC29:AG29"/>
    <mergeCell ref="AH29:AK29"/>
    <mergeCell ref="AL29:AO29"/>
    <mergeCell ref="AL24:AO24"/>
    <mergeCell ref="C28:I28"/>
    <mergeCell ref="J28:O28"/>
    <mergeCell ref="P28:X28"/>
    <mergeCell ref="Y28:AB28"/>
    <mergeCell ref="AC28:AG28"/>
    <mergeCell ref="AH28:AK28"/>
    <mergeCell ref="AL28:AO28"/>
    <mergeCell ref="A25:B25"/>
    <mergeCell ref="C25:I25"/>
    <mergeCell ref="J25:O25"/>
    <mergeCell ref="P25:X25"/>
    <mergeCell ref="Y25:AB25"/>
    <mergeCell ref="AC25:AG25"/>
    <mergeCell ref="AH25:AK25"/>
    <mergeCell ref="AL25:AO25"/>
    <mergeCell ref="AP25:AX25"/>
    <mergeCell ref="AL16:AO16"/>
    <mergeCell ref="A17:B17"/>
    <mergeCell ref="A16:B16"/>
    <mergeCell ref="C16:I16"/>
    <mergeCell ref="J16:O16"/>
    <mergeCell ref="P16:X16"/>
    <mergeCell ref="Y16:AB16"/>
    <mergeCell ref="AC16:AG16"/>
    <mergeCell ref="AH16:AK16"/>
    <mergeCell ref="A18:B18"/>
    <mergeCell ref="A23:B23"/>
    <mergeCell ref="A22:B22"/>
    <mergeCell ref="C24:I24"/>
    <mergeCell ref="J24:O24"/>
    <mergeCell ref="P24:X24"/>
    <mergeCell ref="Y24:AB24"/>
    <mergeCell ref="AC24:AG24"/>
    <mergeCell ref="AH24:AK24"/>
    <mergeCell ref="A24:B24"/>
    <mergeCell ref="AP15:AX15"/>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12:AK12"/>
    <mergeCell ref="A15:B15"/>
    <mergeCell ref="C15:I15"/>
    <mergeCell ref="J15:O15"/>
    <mergeCell ref="P15:X15"/>
    <mergeCell ref="Y15:AB15"/>
    <mergeCell ref="AC15:AG15"/>
    <mergeCell ref="AH15:AK15"/>
    <mergeCell ref="AL15:AO15"/>
    <mergeCell ref="A3:B3"/>
    <mergeCell ref="A4:B4"/>
    <mergeCell ref="C3:I3"/>
    <mergeCell ref="J3:O3"/>
    <mergeCell ref="P3:X3"/>
    <mergeCell ref="A12:B12"/>
    <mergeCell ref="A11:B11"/>
    <mergeCell ref="C11:I11"/>
    <mergeCell ref="J11:O11"/>
    <mergeCell ref="P11:X11"/>
    <mergeCell ref="C12:I12"/>
    <mergeCell ref="J12:O12"/>
    <mergeCell ref="P12:X12"/>
    <mergeCell ref="A8:B8"/>
    <mergeCell ref="A7:B7"/>
    <mergeCell ref="C7:I7"/>
    <mergeCell ref="J7:O7"/>
    <mergeCell ref="P7:X7"/>
    <mergeCell ref="Y7:AB7"/>
    <mergeCell ref="AC7:AG7"/>
    <mergeCell ref="AH7:AK7"/>
    <mergeCell ref="AL7:AO7"/>
    <mergeCell ref="C8:I8"/>
    <mergeCell ref="J8:O8"/>
    <mergeCell ref="P8:X8"/>
    <mergeCell ref="Y8:AB8"/>
    <mergeCell ref="AC8:AG8"/>
    <mergeCell ref="AH8:AK8"/>
    <mergeCell ref="AL8:AO8"/>
    <mergeCell ref="Y3:AB3"/>
    <mergeCell ref="AC3:AG3"/>
    <mergeCell ref="AH3:AK3"/>
    <mergeCell ref="AL3:AO3"/>
    <mergeCell ref="AL12:AO12"/>
    <mergeCell ref="AP12:AX12"/>
    <mergeCell ref="C4:I4"/>
    <mergeCell ref="J4:O4"/>
    <mergeCell ref="P4:X4"/>
    <mergeCell ref="Y4:AB4"/>
    <mergeCell ref="AC4:AG4"/>
    <mergeCell ref="AH4:AK4"/>
    <mergeCell ref="AL4:AO4"/>
    <mergeCell ref="AP4:AX4"/>
    <mergeCell ref="AP11:AX11"/>
    <mergeCell ref="AP3:AX3"/>
    <mergeCell ref="AP7:AX7"/>
    <mergeCell ref="AP8:AX8"/>
    <mergeCell ref="Y11:AB11"/>
    <mergeCell ref="AC11:AG11"/>
    <mergeCell ref="AH11:AK11"/>
    <mergeCell ref="AL11:AO11"/>
    <mergeCell ref="Y12:AB12"/>
    <mergeCell ref="AC12:AG12"/>
    <mergeCell ref="C19:I19"/>
    <mergeCell ref="J19:O19"/>
    <mergeCell ref="P19:X19"/>
    <mergeCell ref="Y19:AB19"/>
    <mergeCell ref="AC19:AG19"/>
    <mergeCell ref="AH19:AK19"/>
    <mergeCell ref="AL19:AO19"/>
    <mergeCell ref="AP19:AX19"/>
    <mergeCell ref="AH21:AK21"/>
    <mergeCell ref="AL17:AO17"/>
    <mergeCell ref="AP17:AX17"/>
    <mergeCell ref="C18:I18"/>
    <mergeCell ref="J18:O18"/>
    <mergeCell ref="P18:X18"/>
    <mergeCell ref="Y18:AB18"/>
    <mergeCell ref="AC18:AG18"/>
    <mergeCell ref="AH18:AK18"/>
    <mergeCell ref="AL18:AO18"/>
    <mergeCell ref="AP18:AX18"/>
    <mergeCell ref="AP28:AX28"/>
    <mergeCell ref="AL21:AO21"/>
    <mergeCell ref="AP21:AX21"/>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P23:AX23"/>
    <mergeCell ref="AL23:AO23"/>
    <mergeCell ref="AP24:AX24"/>
    <mergeCell ref="AL39:AO39"/>
    <mergeCell ref="AP39:AX39"/>
    <mergeCell ref="C34:I34"/>
    <mergeCell ref="J34:O34"/>
    <mergeCell ref="P34:X34"/>
    <mergeCell ref="Y34:AB34"/>
    <mergeCell ref="AC34:AG34"/>
    <mergeCell ref="AH34:AK34"/>
    <mergeCell ref="AL34:AO34"/>
    <mergeCell ref="AP34:AX34"/>
    <mergeCell ref="C35:I35"/>
    <mergeCell ref="J35:O35"/>
    <mergeCell ref="P35:X35"/>
    <mergeCell ref="Y35:AB35"/>
    <mergeCell ref="AC35:AG35"/>
    <mergeCell ref="AH35:AK35"/>
    <mergeCell ref="AL35:AO35"/>
    <mergeCell ref="AP35:AX35"/>
    <mergeCell ref="AL37:AO37"/>
    <mergeCell ref="AP37:AX37"/>
    <mergeCell ref="C38:I38"/>
    <mergeCell ref="J38:O38"/>
    <mergeCell ref="P38:X38"/>
    <mergeCell ref="Y38:AB38"/>
    <mergeCell ref="AL38:AO38"/>
    <mergeCell ref="AP38:AX38"/>
    <mergeCell ref="C53:I53"/>
    <mergeCell ref="J53:O53"/>
    <mergeCell ref="P53:X53"/>
    <mergeCell ref="Y53:AB53"/>
    <mergeCell ref="AC53:AG53"/>
    <mergeCell ref="AH53:AK53"/>
    <mergeCell ref="AL53:AO53"/>
    <mergeCell ref="AP53:AX53"/>
    <mergeCell ref="AP44:AX44"/>
    <mergeCell ref="AL49:AO49"/>
    <mergeCell ref="AP49:AX49"/>
    <mergeCell ref="AL50:AO50"/>
    <mergeCell ref="AP50:AX50"/>
    <mergeCell ref="AL51:AO51"/>
    <mergeCell ref="AP51:AX51"/>
    <mergeCell ref="C52:I52"/>
    <mergeCell ref="J52:O52"/>
    <mergeCell ref="P52:X52"/>
    <mergeCell ref="Y52:AB52"/>
    <mergeCell ref="AC52:AG52"/>
    <mergeCell ref="AH52:AK52"/>
    <mergeCell ref="AL52:AO52"/>
    <mergeCell ref="AP52:AX52"/>
    <mergeCell ref="AL60:AO60"/>
    <mergeCell ref="AP60:AX60"/>
    <mergeCell ref="C61:I61"/>
    <mergeCell ref="J61:O61"/>
    <mergeCell ref="P61:X61"/>
    <mergeCell ref="Y61:AB61"/>
    <mergeCell ref="AC61:AG61"/>
    <mergeCell ref="AH61:AK61"/>
    <mergeCell ref="AL61:AO61"/>
    <mergeCell ref="AP61:AX61"/>
    <mergeCell ref="AP56:AX56"/>
    <mergeCell ref="AP57:AX57"/>
    <mergeCell ref="AL65:AO65"/>
    <mergeCell ref="AP65:AX65"/>
    <mergeCell ref="C66:I66"/>
    <mergeCell ref="J66:O66"/>
    <mergeCell ref="P66:X66"/>
    <mergeCell ref="Y66:AB66"/>
    <mergeCell ref="AC66:AG66"/>
    <mergeCell ref="AH66:AK66"/>
    <mergeCell ref="AL66:AO66"/>
    <mergeCell ref="AP66:AX66"/>
  </mergeCells>
  <phoneticPr fontId="6"/>
  <conditionalFormatting sqref="AL4:AO4">
    <cfRule type="expression" dxfId="77" priority="279">
      <formula>IF(AND(AL4&gt;=0, RIGHT(TEXT(AL4,"0.#"),1)&lt;&gt;"."),TRUE,FALSE)</formula>
    </cfRule>
    <cfRule type="expression" dxfId="76" priority="280">
      <formula>IF(AND(AL4&gt;=0, RIGHT(TEXT(AL4,"0.#"),1)="."),TRUE,FALSE)</formula>
    </cfRule>
    <cfRule type="expression" dxfId="75" priority="281">
      <formula>IF(AND(AL4&lt;0, RIGHT(TEXT(AL4,"0.#"),1)&lt;&gt;"."),TRUE,FALSE)</formula>
    </cfRule>
    <cfRule type="expression" dxfId="74" priority="282">
      <formula>IF(AND(AL4&lt;0, RIGHT(TEXT(AL4,"0.#"),1)="."),TRUE,FALSE)</formula>
    </cfRule>
  </conditionalFormatting>
  <conditionalFormatting sqref="Y4">
    <cfRule type="expression" dxfId="73" priority="277">
      <formula>IF(RIGHT(TEXT(Y4,"0.#"),1)=".",FALSE,TRUE)</formula>
    </cfRule>
    <cfRule type="expression" dxfId="72" priority="278">
      <formula>IF(RIGHT(TEXT(Y4,"0.#"),1)=".",TRUE,FALSE)</formula>
    </cfRule>
  </conditionalFormatting>
  <conditionalFormatting sqref="AL8:AO8">
    <cfRule type="expression" dxfId="71" priority="273">
      <formula>IF(AND(AL8&gt;=0, RIGHT(TEXT(AL8,"0.#"),1)&lt;&gt;"."),TRUE,FALSE)</formula>
    </cfRule>
    <cfRule type="expression" dxfId="70" priority="274">
      <formula>IF(AND(AL8&gt;=0, RIGHT(TEXT(AL8,"0.#"),1)="."),TRUE,FALSE)</formula>
    </cfRule>
    <cfRule type="expression" dxfId="69" priority="275">
      <formula>IF(AND(AL8&lt;0, RIGHT(TEXT(AL8,"0.#"),1)&lt;&gt;"."),TRUE,FALSE)</formula>
    </cfRule>
    <cfRule type="expression" dxfId="68" priority="276">
      <formula>IF(AND(AL8&lt;0, RIGHT(TEXT(AL8,"0.#"),1)="."),TRUE,FALSE)</formula>
    </cfRule>
  </conditionalFormatting>
  <conditionalFormatting sqref="Y8">
    <cfRule type="expression" dxfId="67" priority="271">
      <formula>IF(RIGHT(TEXT(Y8,"0.#"),1)=".",FALSE,TRUE)</formula>
    </cfRule>
    <cfRule type="expression" dxfId="66" priority="272">
      <formula>IF(RIGHT(TEXT(Y8,"0.#"),1)=".",TRUE,FALSE)</formula>
    </cfRule>
  </conditionalFormatting>
  <conditionalFormatting sqref="AL12:AO12">
    <cfRule type="expression" dxfId="65" priority="267">
      <formula>IF(AND(AL12&gt;=0, RIGHT(TEXT(AL12,"0.#"),1)&lt;&gt;"."),TRUE,FALSE)</formula>
    </cfRule>
    <cfRule type="expression" dxfId="64" priority="268">
      <formula>IF(AND(AL12&gt;=0, RIGHT(TEXT(AL12,"0.#"),1)="."),TRUE,FALSE)</formula>
    </cfRule>
    <cfRule type="expression" dxfId="63" priority="269">
      <formula>IF(AND(AL12&lt;0, RIGHT(TEXT(AL12,"0.#"),1)&lt;&gt;"."),TRUE,FALSE)</formula>
    </cfRule>
    <cfRule type="expression" dxfId="62" priority="270">
      <formula>IF(AND(AL12&lt;0, RIGHT(TEXT(AL12,"0.#"),1)="."),TRUE,FALSE)</formula>
    </cfRule>
  </conditionalFormatting>
  <conditionalFormatting sqref="Y12">
    <cfRule type="expression" dxfId="61" priority="265">
      <formula>IF(RIGHT(TEXT(Y12,"0.#"),1)=".",FALSE,TRUE)</formula>
    </cfRule>
    <cfRule type="expression" dxfId="60" priority="266">
      <formula>IF(RIGHT(TEXT(Y12,"0.#"),1)=".",TRUE,FALSE)</formula>
    </cfRule>
  </conditionalFormatting>
  <conditionalFormatting sqref="AL16:AO25">
    <cfRule type="expression" dxfId="59" priority="261">
      <formula>IF(AND(AL16&gt;=0, RIGHT(TEXT(AL16,"0.#"),1)&lt;&gt;"."),TRUE,FALSE)</formula>
    </cfRule>
    <cfRule type="expression" dxfId="58" priority="262">
      <formula>IF(AND(AL16&gt;=0, RIGHT(TEXT(AL16,"0.#"),1)="."),TRUE,FALSE)</formula>
    </cfRule>
    <cfRule type="expression" dxfId="57" priority="263">
      <formula>IF(AND(AL16&lt;0, RIGHT(TEXT(AL16,"0.#"),1)&lt;&gt;"."),TRUE,FALSE)</formula>
    </cfRule>
    <cfRule type="expression" dxfId="56" priority="264">
      <formula>IF(AND(AL16&lt;0, RIGHT(TEXT(AL16,"0.#"),1)="."),TRUE,FALSE)</formula>
    </cfRule>
  </conditionalFormatting>
  <conditionalFormatting sqref="Y16:Y25">
    <cfRule type="expression" dxfId="55" priority="259">
      <formula>IF(RIGHT(TEXT(Y16,"0.#"),1)=".",FALSE,TRUE)</formula>
    </cfRule>
    <cfRule type="expression" dxfId="54" priority="260">
      <formula>IF(RIGHT(TEXT(Y16,"0.#"),1)=".",TRUE,FALSE)</formula>
    </cfRule>
  </conditionalFormatting>
  <conditionalFormatting sqref="AL29:AO29 AL31:AO31">
    <cfRule type="expression" dxfId="53" priority="249">
      <formula>IF(AND(AL29&gt;=0, RIGHT(TEXT(AL29,"0.#"),1)&lt;&gt;"."),TRUE,FALSE)</formula>
    </cfRule>
    <cfRule type="expression" dxfId="52" priority="250">
      <formula>IF(AND(AL29&gt;=0, RIGHT(TEXT(AL29,"0.#"),1)="."),TRUE,FALSE)</formula>
    </cfRule>
    <cfRule type="expression" dxfId="51" priority="251">
      <formula>IF(AND(AL29&lt;0, RIGHT(TEXT(AL29,"0.#"),1)&lt;&gt;"."),TRUE,FALSE)</formula>
    </cfRule>
    <cfRule type="expression" dxfId="50" priority="252">
      <formula>IF(AND(AL29&lt;0, RIGHT(TEXT(AL29,"0.#"),1)="."),TRUE,FALSE)</formula>
    </cfRule>
  </conditionalFormatting>
  <conditionalFormatting sqref="Y29 Y31">
    <cfRule type="expression" dxfId="49" priority="247">
      <formula>IF(RIGHT(TEXT(Y29,"0.#"),1)=".",FALSE,TRUE)</formula>
    </cfRule>
    <cfRule type="expression" dxfId="48" priority="248">
      <formula>IF(RIGHT(TEXT(Y29,"0.#"),1)=".",TRUE,FALSE)</formula>
    </cfRule>
  </conditionalFormatting>
  <conditionalFormatting sqref="AL35:AO44">
    <cfRule type="expression" dxfId="47" priority="243">
      <formula>IF(AND(AL35&gt;=0, RIGHT(TEXT(AL35,"0.#"),1)&lt;&gt;"."),TRUE,FALSE)</formula>
    </cfRule>
    <cfRule type="expression" dxfId="46" priority="244">
      <formula>IF(AND(AL35&gt;=0, RIGHT(TEXT(AL35,"0.#"),1)="."),TRUE,FALSE)</formula>
    </cfRule>
    <cfRule type="expression" dxfId="45" priority="245">
      <formula>IF(AND(AL35&lt;0, RIGHT(TEXT(AL35,"0.#"),1)&lt;&gt;"."),TRUE,FALSE)</formula>
    </cfRule>
    <cfRule type="expression" dxfId="44" priority="246">
      <formula>IF(AND(AL35&lt;0, RIGHT(TEXT(AL35,"0.#"),1)="."),TRUE,FALSE)</formula>
    </cfRule>
  </conditionalFormatting>
  <conditionalFormatting sqref="Y35:Y44">
    <cfRule type="expression" dxfId="43" priority="241">
      <formula>IF(RIGHT(TEXT(Y35,"0.#"),1)=".",FALSE,TRUE)</formula>
    </cfRule>
    <cfRule type="expression" dxfId="42" priority="242">
      <formula>IF(RIGHT(TEXT(Y35,"0.#"),1)=".",TRUE,FALSE)</formula>
    </cfRule>
  </conditionalFormatting>
  <conditionalFormatting sqref="AL48:AO53">
    <cfRule type="expression" dxfId="41" priority="237">
      <formula>IF(AND(AL48&gt;=0, RIGHT(TEXT(AL48,"0.#"),1)&lt;&gt;"."),TRUE,FALSE)</formula>
    </cfRule>
    <cfRule type="expression" dxfId="40" priority="238">
      <formula>IF(AND(AL48&gt;=0, RIGHT(TEXT(AL48,"0.#"),1)="."),TRUE,FALSE)</formula>
    </cfRule>
    <cfRule type="expression" dxfId="39" priority="239">
      <formula>IF(AND(AL48&lt;0, RIGHT(TEXT(AL48,"0.#"),1)&lt;&gt;"."),TRUE,FALSE)</formula>
    </cfRule>
    <cfRule type="expression" dxfId="38" priority="240">
      <formula>IF(AND(AL48&lt;0, RIGHT(TEXT(AL48,"0.#"),1)="."),TRUE,FALSE)</formula>
    </cfRule>
  </conditionalFormatting>
  <conditionalFormatting sqref="Y48:Y53">
    <cfRule type="expression" dxfId="37" priority="235">
      <formula>IF(RIGHT(TEXT(Y48,"0.#"),1)=".",FALSE,TRUE)</formula>
    </cfRule>
    <cfRule type="expression" dxfId="36" priority="236">
      <formula>IF(RIGHT(TEXT(Y48,"0.#"),1)=".",TRUE,FALSE)</formula>
    </cfRule>
  </conditionalFormatting>
  <conditionalFormatting sqref="AL61:AO61">
    <cfRule type="expression" dxfId="35" priority="225">
      <formula>IF(AND(AL61&gt;=0, RIGHT(TEXT(AL61,"0.#"),1)&lt;&gt;"."),TRUE,FALSE)</formula>
    </cfRule>
    <cfRule type="expression" dxfId="34" priority="226">
      <formula>IF(AND(AL61&gt;=0, RIGHT(TEXT(AL61,"0.#"),1)="."),TRUE,FALSE)</formula>
    </cfRule>
    <cfRule type="expression" dxfId="33" priority="227">
      <formula>IF(AND(AL61&lt;0, RIGHT(TEXT(AL61,"0.#"),1)&lt;&gt;"."),TRUE,FALSE)</formula>
    </cfRule>
    <cfRule type="expression" dxfId="32" priority="228">
      <formula>IF(AND(AL61&lt;0, RIGHT(TEXT(AL61,"0.#"),1)="."),TRUE,FALSE)</formula>
    </cfRule>
  </conditionalFormatting>
  <conditionalFormatting sqref="Y61">
    <cfRule type="expression" dxfId="31" priority="223">
      <formula>IF(RIGHT(TEXT(Y61,"0.#"),1)=".",FALSE,TRUE)</formula>
    </cfRule>
    <cfRule type="expression" dxfId="30" priority="224">
      <formula>IF(RIGHT(TEXT(Y61,"0.#"),1)=".",TRUE,FALSE)</formula>
    </cfRule>
  </conditionalFormatting>
  <conditionalFormatting sqref="AL65:AO66">
    <cfRule type="expression" dxfId="29" priority="33">
      <formula>IF(AND(AL65&gt;=0, RIGHT(TEXT(AL65,"0.#"),1)&lt;&gt;"."),TRUE,FALSE)</formula>
    </cfRule>
    <cfRule type="expression" dxfId="28" priority="34">
      <formula>IF(AND(AL65&gt;=0, RIGHT(TEXT(AL65,"0.#"),1)="."),TRUE,FALSE)</formula>
    </cfRule>
    <cfRule type="expression" dxfId="27" priority="35">
      <formula>IF(AND(AL65&lt;0, RIGHT(TEXT(AL65,"0.#"),1)&lt;&gt;"."),TRUE,FALSE)</formula>
    </cfRule>
    <cfRule type="expression" dxfId="26" priority="36">
      <formula>IF(AND(AL65&lt;0, RIGHT(TEXT(AL65,"0.#"),1)="."),TRUE,FALSE)</formula>
    </cfRule>
  </conditionalFormatting>
  <conditionalFormatting sqref="Y65:Y66">
    <cfRule type="expression" dxfId="25" priority="31">
      <formula>IF(RIGHT(TEXT(Y65,"0.#"),1)=".",FALSE,TRUE)</formula>
    </cfRule>
    <cfRule type="expression" dxfId="24" priority="32">
      <formula>IF(RIGHT(TEXT(Y65,"0.#"),1)=".",TRUE,FALSE)</formula>
    </cfRule>
  </conditionalFormatting>
  <conditionalFormatting sqref="AL57:AO57">
    <cfRule type="expression" dxfId="23" priority="27">
      <formula>IF(AND(AL57&gt;=0, RIGHT(TEXT(AL57,"0.#"),1)&lt;&gt;"."),TRUE,FALSE)</formula>
    </cfRule>
    <cfRule type="expression" dxfId="22" priority="28">
      <formula>IF(AND(AL57&gt;=0, RIGHT(TEXT(AL57,"0.#"),1)="."),TRUE,FALSE)</formula>
    </cfRule>
    <cfRule type="expression" dxfId="21" priority="29">
      <formula>IF(AND(AL57&lt;0, RIGHT(TEXT(AL57,"0.#"),1)&lt;&gt;"."),TRUE,FALSE)</formula>
    </cfRule>
    <cfRule type="expression" dxfId="20" priority="30">
      <formula>IF(AND(AL57&lt;0, RIGHT(TEXT(AL57,"0.#"),1)="."),TRUE,FALSE)</formula>
    </cfRule>
  </conditionalFormatting>
  <conditionalFormatting sqref="Y57">
    <cfRule type="expression" dxfId="19" priority="25">
      <formula>IF(RIGHT(TEXT(Y57,"0.#"),1)=".",FALSE,TRUE)</formula>
    </cfRule>
    <cfRule type="expression" dxfId="18" priority="26">
      <formula>IF(RIGHT(TEXT(Y57,"0.#"),1)=".",TRUE,FALSE)</formula>
    </cfRule>
  </conditionalFormatting>
  <conditionalFormatting sqref="AL30:AO30">
    <cfRule type="expression" dxfId="17" priority="21">
      <formula>IF(AND(AL30&gt;=0, RIGHT(TEXT(AL30,"0.#"),1)&lt;&gt;"."),TRUE,FALSE)</formula>
    </cfRule>
    <cfRule type="expression" dxfId="16" priority="22">
      <formula>IF(AND(AL30&gt;=0, RIGHT(TEXT(AL30,"0.#"),1)="."),TRUE,FALSE)</formula>
    </cfRule>
    <cfRule type="expression" dxfId="15" priority="23">
      <formula>IF(AND(AL30&lt;0, RIGHT(TEXT(AL30,"0.#"),1)&lt;&gt;"."),TRUE,FALSE)</formula>
    </cfRule>
    <cfRule type="expression" dxfId="14" priority="24">
      <formula>IF(AND(AL30&lt;0, RIGHT(TEXT(AL30,"0.#"),1)="."),TRUE,FALSE)</formula>
    </cfRule>
  </conditionalFormatting>
  <conditionalFormatting sqref="Y30">
    <cfRule type="expression" dxfId="13" priority="19">
      <formula>IF(RIGHT(TEXT(Y30,"0.#"),1)=".",FALSE,TRUE)</formula>
    </cfRule>
    <cfRule type="expression" dxfId="12" priority="20">
      <formula>IF(RIGHT(TEXT(Y30,"0.#"),1)=".",TRUE,FALSE)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71:AO71">
    <cfRule type="expression" dxfId="5" priority="3">
      <formula>IF(AND(AL71&gt;=0, RIGHT(TEXT(AL71,"0.#"),1)&lt;&gt;"."),TRUE,FALSE)</formula>
    </cfRule>
    <cfRule type="expression" dxfId="4" priority="4">
      <formula>IF(AND(AL71&gt;=0, RIGHT(TEXT(AL71,"0.#"),1)="."),TRUE,FALSE)</formula>
    </cfRule>
    <cfRule type="expression" dxfId="3" priority="5">
      <formula>IF(AND(AL71&lt;0, RIGHT(TEXT(AL71,"0.#"),1)&lt;&gt;"."),TRUE,FALSE)</formula>
    </cfRule>
    <cfRule type="expression" dxfId="2" priority="6">
      <formula>IF(AND(AL71&lt;0, RIGHT(TEXT(AL71,"0.#"),1)="."),TRUE,FALSE)</formula>
    </cfRule>
  </conditionalFormatting>
  <conditionalFormatting sqref="Y71">
    <cfRule type="expression" dxfId="1" priority="1">
      <formula>IF(RIGHT(TEXT(Y71,"0.#"),1)=".",FALSE,TRUE)</formula>
    </cfRule>
    <cfRule type="expression" dxfId="0" priority="2">
      <formula>IF(RIGHT(TEXT(Y71,"0.#"),1)=".",TRUE,FALSE)</formula>
    </cfRule>
  </conditionalFormatting>
  <dataValidations count="3">
    <dataValidation type="custom" imeMode="disabled" allowBlank="1" showInputMessage="1" showErrorMessage="1" sqref="AL8 AL29:AL31 AL35:AL44 AL12 AL48:AL53 AL57 AL61 AL65:AL66 AL70:AL71 AL16:AL25 AL4 Y4:AB4 Y8:AB8 Y12:AB12 Y16:AB25 Y29:AB31 Y35:AB44 Y48:AB53 Y57:AB57 Y61:AB61 Y65:AB66 Y70:AB71">
      <formula1>OR(ISNUMBER(Y4), Y4="-")</formula1>
    </dataValidation>
    <dataValidation type="custom" imeMode="disabled" allowBlank="1" showInputMessage="1" showErrorMessage="1" sqref="AH4:AK4 AH8:AK8 AH12:AK12 AH16:AK25 AH29:AK31 AH35:AK44 AH48:AK53 AH57:AK57 AH61:AK61 AH65:AK66 AH70:AK71">
      <formula1>OR(AND(MOD(IF(ISNUMBER(AH4), AH4, 0.5),1)=0, 0&lt;=AH4), AH4="-")</formula1>
    </dataValidation>
    <dataValidation type="custom" allowBlank="1" showInputMessage="1" showErrorMessage="1" errorTitle="法人番号チェック" error="法人番号は13桁の数字で入力してください。" sqref="J70:O71 J65:O66 J61:O61 J57:O57 J48:O53 J35:O44 J29:O31 J16:O25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AC16:AG25 AC29:AG31 AC35:AG44 AC48:AG53 AC57:AG57 AC61:AG61 AC65:AG66 AC70:AG71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45" zoomScaleNormal="145"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404</v>
      </c>
      <c r="AA1" s="28" t="s">
        <v>75</v>
      </c>
      <c r="AB1" s="28" t="s">
        <v>405</v>
      </c>
      <c r="AC1" s="28" t="s">
        <v>32</v>
      </c>
      <c r="AD1" s="27"/>
      <c r="AE1" s="28" t="s">
        <v>44</v>
      </c>
      <c r="AF1" s="29"/>
      <c r="AG1" s="46" t="s">
        <v>182</v>
      </c>
      <c r="AI1" s="46" t="s">
        <v>185</v>
      </c>
      <c r="AK1" s="46" t="s">
        <v>190</v>
      </c>
      <c r="AM1" s="66"/>
      <c r="AN1" s="66"/>
      <c r="AP1" s="27" t="s">
        <v>232</v>
      </c>
    </row>
    <row r="2" spans="1:42" ht="13.5" customHeight="1" x14ac:dyDescent="0.15">
      <c r="A2" s="13" t="s">
        <v>78</v>
      </c>
      <c r="B2" s="14"/>
      <c r="C2" s="12" t="str">
        <f>IF(B2="","",A2)</f>
        <v/>
      </c>
      <c r="D2" s="12" t="str">
        <f>IF(C2="","",IF(D1&lt;&gt;"",CONCATENATE(D1,"、",C2),C2))</f>
        <v/>
      </c>
      <c r="F2" s="11" t="s">
        <v>65</v>
      </c>
      <c r="G2" s="16" t="s">
        <v>588</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1">
        <v>21</v>
      </c>
      <c r="W2" s="31" t="s">
        <v>162</v>
      </c>
      <c r="Y2" s="31" t="s">
        <v>61</v>
      </c>
      <c r="Z2" s="31" t="s">
        <v>61</v>
      </c>
      <c r="AA2" s="74" t="s">
        <v>274</v>
      </c>
      <c r="AB2" s="74" t="s">
        <v>499</v>
      </c>
      <c r="AC2" s="75" t="s">
        <v>127</v>
      </c>
      <c r="AD2" s="27"/>
      <c r="AE2" s="41" t="s">
        <v>158</v>
      </c>
      <c r="AF2" s="29"/>
      <c r="AG2" s="47" t="s">
        <v>240</v>
      </c>
      <c r="AI2" s="46" t="s">
        <v>271</v>
      </c>
      <c r="AK2" s="46" t="s">
        <v>191</v>
      </c>
      <c r="AM2" s="66"/>
      <c r="AN2" s="66"/>
      <c r="AP2" s="47" t="s">
        <v>240</v>
      </c>
    </row>
    <row r="3" spans="1:42" ht="13.5" customHeight="1" x14ac:dyDescent="0.15">
      <c r="A3" s="13" t="s">
        <v>79</v>
      </c>
      <c r="B3" s="14" t="s">
        <v>588</v>
      </c>
      <c r="C3" s="12" t="str">
        <f t="shared" ref="C3:C11" si="0">IF(B3="","",A3)</f>
        <v>宇宙開発利用</v>
      </c>
      <c r="D3" s="12" t="str">
        <f>IF(C3="",D2,IF(D2&lt;&gt;"",CONCATENATE(D2,"、",C3),C3))</f>
        <v>宇宙開発利用</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588</v>
      </c>
      <c r="R3" s="12" t="str">
        <f t="shared" ref="R3:R8" si="3">IF(Q3="","",P3)</f>
        <v>委託・請負</v>
      </c>
      <c r="S3" s="12" t="str">
        <f t="shared" ref="S3:S8" si="4">IF(R3="",S2,IF(S2&lt;&gt;"",CONCATENATE(S2,"、",R3),R3))</f>
        <v>委託・請負</v>
      </c>
      <c r="T3" s="12"/>
      <c r="U3" s="31" t="s">
        <v>530</v>
      </c>
      <c r="W3" s="31" t="s">
        <v>137</v>
      </c>
      <c r="Y3" s="31" t="s">
        <v>62</v>
      </c>
      <c r="Z3" s="31" t="s">
        <v>406</v>
      </c>
      <c r="AA3" s="74" t="s">
        <v>372</v>
      </c>
      <c r="AB3" s="74" t="s">
        <v>500</v>
      </c>
      <c r="AC3" s="75" t="s">
        <v>128</v>
      </c>
      <c r="AD3" s="27"/>
      <c r="AE3" s="41" t="s">
        <v>159</v>
      </c>
      <c r="AF3" s="29"/>
      <c r="AG3" s="47" t="s">
        <v>241</v>
      </c>
      <c r="AI3" s="46" t="s">
        <v>184</v>
      </c>
      <c r="AK3" s="46" t="str">
        <f>CHAR(CODE(AK2)+1)</f>
        <v>B</v>
      </c>
      <c r="AM3" s="66"/>
      <c r="AN3" s="66"/>
      <c r="AP3" s="47" t="s">
        <v>241</v>
      </c>
    </row>
    <row r="4" spans="1:42" ht="13.5" customHeight="1" x14ac:dyDescent="0.15">
      <c r="A4" s="13" t="s">
        <v>80</v>
      </c>
      <c r="B4" s="14"/>
      <c r="C4" s="12" t="str">
        <f t="shared" si="0"/>
        <v/>
      </c>
      <c r="D4" s="12" t="str">
        <f>IF(C4="",D3,IF(D3&lt;&gt;"",CONCATENATE(D3,"、",C4),C4))</f>
        <v>宇宙開発利用</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委託・請負</v>
      </c>
      <c r="T4" s="12"/>
      <c r="U4" s="31" t="s">
        <v>585</v>
      </c>
      <c r="W4" s="31" t="s">
        <v>138</v>
      </c>
      <c r="Y4" s="31" t="s">
        <v>279</v>
      </c>
      <c r="Z4" s="31" t="s">
        <v>407</v>
      </c>
      <c r="AA4" s="74" t="s">
        <v>373</v>
      </c>
      <c r="AB4" s="74" t="s">
        <v>501</v>
      </c>
      <c r="AC4" s="74" t="s">
        <v>129</v>
      </c>
      <c r="AD4" s="27"/>
      <c r="AE4" s="41" t="s">
        <v>160</v>
      </c>
      <c r="AF4" s="29"/>
      <c r="AG4" s="47" t="s">
        <v>242</v>
      </c>
      <c r="AI4" s="46" t="s">
        <v>186</v>
      </c>
      <c r="AK4" s="46" t="str">
        <f t="shared" ref="AK4:AK49" si="7">CHAR(CODE(AK3)+1)</f>
        <v>C</v>
      </c>
      <c r="AM4" s="66"/>
      <c r="AN4" s="66"/>
      <c r="AP4" s="47" t="s">
        <v>242</v>
      </c>
    </row>
    <row r="5" spans="1:42" ht="13.5" customHeight="1" x14ac:dyDescent="0.15">
      <c r="A5" s="13" t="s">
        <v>81</v>
      </c>
      <c r="B5" s="14"/>
      <c r="C5" s="12" t="str">
        <f t="shared" si="0"/>
        <v/>
      </c>
      <c r="D5" s="12" t="str">
        <f>IF(C5="",D4,IF(D4&lt;&gt;"",CONCATENATE(D4,"、",C5),C5))</f>
        <v>宇宙開発利用</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委託・請負</v>
      </c>
      <c r="T5" s="12"/>
      <c r="W5" s="31" t="s">
        <v>554</v>
      </c>
      <c r="Y5" s="31" t="s">
        <v>280</v>
      </c>
      <c r="Z5" s="31" t="s">
        <v>408</v>
      </c>
      <c r="AA5" s="74" t="s">
        <v>374</v>
      </c>
      <c r="AB5" s="74" t="s">
        <v>502</v>
      </c>
      <c r="AC5" s="74" t="s">
        <v>161</v>
      </c>
      <c r="AD5" s="30"/>
      <c r="AE5" s="41" t="s">
        <v>252</v>
      </c>
      <c r="AF5" s="29"/>
      <c r="AG5" s="47" t="s">
        <v>243</v>
      </c>
      <c r="AI5" s="46" t="s">
        <v>277</v>
      </c>
      <c r="AK5" s="46" t="str">
        <f t="shared" si="7"/>
        <v>D</v>
      </c>
      <c r="AP5" s="47" t="s">
        <v>243</v>
      </c>
    </row>
    <row r="6" spans="1:42" ht="13.5" customHeight="1" x14ac:dyDescent="0.15">
      <c r="A6" s="13" t="s">
        <v>82</v>
      </c>
      <c r="B6" s="14"/>
      <c r="C6" s="12" t="str">
        <f t="shared" si="0"/>
        <v/>
      </c>
      <c r="D6" s="12" t="str">
        <f t="shared" ref="D6:D21" si="8">IF(C6="",D5,IF(D5&lt;&gt;"",CONCATENATE(D5,"、",C6),C6))</f>
        <v>宇宙開発利用</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委託・請負</v>
      </c>
      <c r="T6" s="12"/>
      <c r="U6" s="31" t="s">
        <v>254</v>
      </c>
      <c r="W6" s="31" t="s">
        <v>556</v>
      </c>
      <c r="Y6" s="31" t="s">
        <v>281</v>
      </c>
      <c r="Z6" s="31" t="s">
        <v>409</v>
      </c>
      <c r="AA6" s="74" t="s">
        <v>375</v>
      </c>
      <c r="AB6" s="74" t="s">
        <v>503</v>
      </c>
      <c r="AC6" s="74" t="s">
        <v>130</v>
      </c>
      <c r="AD6" s="30"/>
      <c r="AE6" s="41" t="s">
        <v>250</v>
      </c>
      <c r="AF6" s="29"/>
      <c r="AG6" s="47" t="s">
        <v>244</v>
      </c>
      <c r="AI6" s="46" t="s">
        <v>278</v>
      </c>
      <c r="AK6" s="46" t="str">
        <f>CHAR(CODE(AK5)+1)</f>
        <v>E</v>
      </c>
      <c r="AP6" s="47" t="s">
        <v>244</v>
      </c>
    </row>
    <row r="7" spans="1:42" ht="13.5" customHeight="1" x14ac:dyDescent="0.15">
      <c r="A7" s="13" t="s">
        <v>83</v>
      </c>
      <c r="B7" s="14"/>
      <c r="C7" s="12" t="str">
        <f t="shared" si="0"/>
        <v/>
      </c>
      <c r="D7" s="12" t="str">
        <f t="shared" si="8"/>
        <v>宇宙開発利用</v>
      </c>
      <c r="F7" s="17" t="s">
        <v>199</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委託・請負</v>
      </c>
      <c r="T7" s="12"/>
      <c r="U7" s="31"/>
      <c r="W7" s="31" t="s">
        <v>139</v>
      </c>
      <c r="Y7" s="31" t="s">
        <v>282</v>
      </c>
      <c r="Z7" s="31" t="s">
        <v>410</v>
      </c>
      <c r="AA7" s="74" t="s">
        <v>376</v>
      </c>
      <c r="AB7" s="74" t="s">
        <v>504</v>
      </c>
      <c r="AC7" s="30"/>
      <c r="AD7" s="30"/>
      <c r="AE7" s="31" t="s">
        <v>130</v>
      </c>
      <c r="AF7" s="29"/>
      <c r="AG7" s="47" t="s">
        <v>245</v>
      </c>
      <c r="AH7" s="68"/>
      <c r="AI7" s="47" t="s">
        <v>267</v>
      </c>
      <c r="AK7" s="46" t="str">
        <f>CHAR(CODE(AK6)+1)</f>
        <v>F</v>
      </c>
      <c r="AP7" s="47" t="s">
        <v>245</v>
      </c>
    </row>
    <row r="8" spans="1:42" ht="13.5" customHeight="1" x14ac:dyDescent="0.15">
      <c r="A8" s="13" t="s">
        <v>84</v>
      </c>
      <c r="B8" s="14"/>
      <c r="C8" s="12" t="str">
        <f t="shared" si="0"/>
        <v/>
      </c>
      <c r="D8" s="12" t="str">
        <f t="shared" si="8"/>
        <v>宇宙開発利用</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委託・請負</v>
      </c>
      <c r="T8" s="12"/>
      <c r="U8" s="31" t="s">
        <v>275</v>
      </c>
      <c r="W8" s="31" t="s">
        <v>140</v>
      </c>
      <c r="Y8" s="31" t="s">
        <v>283</v>
      </c>
      <c r="Z8" s="31" t="s">
        <v>411</v>
      </c>
      <c r="AA8" s="74" t="s">
        <v>377</v>
      </c>
      <c r="AB8" s="74" t="s">
        <v>505</v>
      </c>
      <c r="AC8" s="30"/>
      <c r="AD8" s="30"/>
      <c r="AE8" s="30"/>
      <c r="AF8" s="29"/>
      <c r="AG8" s="47" t="s">
        <v>246</v>
      </c>
      <c r="AI8" s="46" t="s">
        <v>268</v>
      </c>
      <c r="AK8" s="46" t="str">
        <f t="shared" si="7"/>
        <v>G</v>
      </c>
      <c r="AP8" s="47" t="s">
        <v>246</v>
      </c>
    </row>
    <row r="9" spans="1:42" ht="13.5" customHeight="1" x14ac:dyDescent="0.15">
      <c r="A9" s="13" t="s">
        <v>85</v>
      </c>
      <c r="B9" s="14"/>
      <c r="C9" s="12" t="str">
        <f t="shared" si="0"/>
        <v/>
      </c>
      <c r="D9" s="12" t="str">
        <f t="shared" si="8"/>
        <v>宇宙開発利用</v>
      </c>
      <c r="F9" s="17" t="s">
        <v>200</v>
      </c>
      <c r="G9" s="16"/>
      <c r="H9" s="12" t="str">
        <f t="shared" si="1"/>
        <v/>
      </c>
      <c r="I9" s="12" t="str">
        <f t="shared" si="5"/>
        <v>一般会計</v>
      </c>
      <c r="K9" s="13" t="s">
        <v>102</v>
      </c>
      <c r="L9" s="14"/>
      <c r="M9" s="12" t="str">
        <f t="shared" si="2"/>
        <v/>
      </c>
      <c r="N9" s="12" t="str">
        <f t="shared" si="6"/>
        <v/>
      </c>
      <c r="O9" s="12"/>
      <c r="P9" s="12"/>
      <c r="Q9" s="18"/>
      <c r="T9" s="12"/>
      <c r="U9" s="31" t="s">
        <v>276</v>
      </c>
      <c r="W9" s="31" t="s">
        <v>141</v>
      </c>
      <c r="Y9" s="31" t="s">
        <v>284</v>
      </c>
      <c r="Z9" s="31" t="s">
        <v>412</v>
      </c>
      <c r="AA9" s="74" t="s">
        <v>378</v>
      </c>
      <c r="AB9" s="74" t="s">
        <v>506</v>
      </c>
      <c r="AC9" s="30"/>
      <c r="AD9" s="30"/>
      <c r="AE9" s="30"/>
      <c r="AF9" s="29"/>
      <c r="AG9" s="47" t="s">
        <v>247</v>
      </c>
      <c r="AI9" s="65"/>
      <c r="AK9" s="46" t="str">
        <f t="shared" si="7"/>
        <v>H</v>
      </c>
      <c r="AP9" s="47" t="s">
        <v>247</v>
      </c>
    </row>
    <row r="10" spans="1:42" ht="13.5" customHeight="1" x14ac:dyDescent="0.15">
      <c r="A10" s="13" t="s">
        <v>220</v>
      </c>
      <c r="B10" s="14"/>
      <c r="C10" s="12" t="str">
        <f t="shared" si="0"/>
        <v/>
      </c>
      <c r="D10" s="12" t="str">
        <f t="shared" si="8"/>
        <v>宇宙開発利用</v>
      </c>
      <c r="F10" s="17" t="s">
        <v>109</v>
      </c>
      <c r="G10" s="16"/>
      <c r="H10" s="12" t="str">
        <f t="shared" si="1"/>
        <v/>
      </c>
      <c r="I10" s="12" t="str">
        <f t="shared" si="5"/>
        <v>一般会計</v>
      </c>
      <c r="K10" s="13" t="s">
        <v>221</v>
      </c>
      <c r="L10" s="14"/>
      <c r="M10" s="12" t="str">
        <f t="shared" si="2"/>
        <v/>
      </c>
      <c r="N10" s="12" t="str">
        <f t="shared" si="6"/>
        <v/>
      </c>
      <c r="O10" s="12"/>
      <c r="P10" s="12" t="str">
        <f>S8</f>
        <v>委託・請負</v>
      </c>
      <c r="Q10" s="18"/>
      <c r="T10" s="12"/>
      <c r="W10" s="31" t="s">
        <v>142</v>
      </c>
      <c r="Y10" s="31" t="s">
        <v>285</v>
      </c>
      <c r="Z10" s="31" t="s">
        <v>413</v>
      </c>
      <c r="AA10" s="74" t="s">
        <v>379</v>
      </c>
      <c r="AB10" s="74" t="s">
        <v>507</v>
      </c>
      <c r="AC10" s="30"/>
      <c r="AD10" s="30"/>
      <c r="AE10" s="30"/>
      <c r="AF10" s="29"/>
      <c r="AG10" s="47" t="s">
        <v>235</v>
      </c>
      <c r="AK10" s="46" t="str">
        <f t="shared" si="7"/>
        <v>I</v>
      </c>
      <c r="AP10" s="46" t="s">
        <v>233</v>
      </c>
    </row>
    <row r="11" spans="1:42" ht="13.5" customHeight="1" x14ac:dyDescent="0.15">
      <c r="A11" s="13" t="s">
        <v>86</v>
      </c>
      <c r="B11" s="14"/>
      <c r="C11" s="12" t="str">
        <f t="shared" si="0"/>
        <v/>
      </c>
      <c r="D11" s="12" t="str">
        <f t="shared" si="8"/>
        <v>宇宙開発利用</v>
      </c>
      <c r="F11" s="17" t="s">
        <v>110</v>
      </c>
      <c r="G11" s="16"/>
      <c r="H11" s="12" t="str">
        <f t="shared" si="1"/>
        <v/>
      </c>
      <c r="I11" s="12" t="str">
        <f t="shared" si="5"/>
        <v>一般会計</v>
      </c>
      <c r="K11" s="13" t="s">
        <v>103</v>
      </c>
      <c r="L11" s="14" t="s">
        <v>588</v>
      </c>
      <c r="M11" s="12" t="str">
        <f t="shared" si="2"/>
        <v>その他の事項経費</v>
      </c>
      <c r="N11" s="12" t="str">
        <f t="shared" si="6"/>
        <v>その他の事項経費</v>
      </c>
      <c r="O11" s="12"/>
      <c r="P11" s="12"/>
      <c r="Q11" s="18"/>
      <c r="T11" s="12"/>
      <c r="W11" s="31" t="s">
        <v>582</v>
      </c>
      <c r="Y11" s="31" t="s">
        <v>286</v>
      </c>
      <c r="Z11" s="31" t="s">
        <v>414</v>
      </c>
      <c r="AA11" s="74" t="s">
        <v>380</v>
      </c>
      <c r="AB11" s="74" t="s">
        <v>508</v>
      </c>
      <c r="AC11" s="30"/>
      <c r="AD11" s="30"/>
      <c r="AE11" s="30"/>
      <c r="AF11" s="29"/>
      <c r="AG11" s="46" t="s">
        <v>238</v>
      </c>
      <c r="AK11" s="46" t="str">
        <f t="shared" si="7"/>
        <v>J</v>
      </c>
    </row>
    <row r="12" spans="1:42" ht="13.5" customHeight="1" x14ac:dyDescent="0.15">
      <c r="A12" s="13" t="s">
        <v>87</v>
      </c>
      <c r="B12" s="14"/>
      <c r="C12" s="12" t="str">
        <f t="shared" ref="C12:C23" si="9">IF(B12="","",A12)</f>
        <v/>
      </c>
      <c r="D12" s="12" t="str">
        <f t="shared" si="8"/>
        <v>宇宙開発利用</v>
      </c>
      <c r="F12" s="17" t="s">
        <v>111</v>
      </c>
      <c r="G12" s="16"/>
      <c r="H12" s="12" t="str">
        <f t="shared" si="1"/>
        <v/>
      </c>
      <c r="I12" s="12" t="str">
        <f t="shared" si="5"/>
        <v>一般会計</v>
      </c>
      <c r="K12" s="12"/>
      <c r="L12" s="12"/>
      <c r="O12" s="12"/>
      <c r="P12" s="12"/>
      <c r="Q12" s="18"/>
      <c r="T12" s="12"/>
      <c r="U12" s="28" t="s">
        <v>531</v>
      </c>
      <c r="W12" s="31" t="s">
        <v>143</v>
      </c>
      <c r="Y12" s="31" t="s">
        <v>287</v>
      </c>
      <c r="Z12" s="31" t="s">
        <v>415</v>
      </c>
      <c r="AA12" s="74" t="s">
        <v>381</v>
      </c>
      <c r="AB12" s="74" t="s">
        <v>509</v>
      </c>
      <c r="AC12" s="30"/>
      <c r="AD12" s="30"/>
      <c r="AE12" s="30"/>
      <c r="AF12" s="29"/>
      <c r="AG12" s="46" t="s">
        <v>236</v>
      </c>
      <c r="AK12" s="46" t="str">
        <f t="shared" si="7"/>
        <v>K</v>
      </c>
    </row>
    <row r="13" spans="1:42" ht="13.5" customHeight="1" x14ac:dyDescent="0.15">
      <c r="A13" s="13" t="s">
        <v>88</v>
      </c>
      <c r="B13" s="14"/>
      <c r="C13" s="12" t="str">
        <f t="shared" si="9"/>
        <v/>
      </c>
      <c r="D13" s="12" t="str">
        <f t="shared" si="8"/>
        <v>宇宙開発利用</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288</v>
      </c>
      <c r="Z13" s="31" t="s">
        <v>416</v>
      </c>
      <c r="AA13" s="74" t="s">
        <v>382</v>
      </c>
      <c r="AB13" s="74" t="s">
        <v>510</v>
      </c>
      <c r="AC13" s="30"/>
      <c r="AD13" s="30"/>
      <c r="AE13" s="30"/>
      <c r="AF13" s="29"/>
      <c r="AG13" s="46" t="s">
        <v>237</v>
      </c>
      <c r="AK13" s="46" t="str">
        <f t="shared" si="7"/>
        <v>L</v>
      </c>
    </row>
    <row r="14" spans="1:42" ht="13.5" customHeight="1" x14ac:dyDescent="0.15">
      <c r="A14" s="13" t="s">
        <v>89</v>
      </c>
      <c r="B14" s="14"/>
      <c r="C14" s="12" t="str">
        <f t="shared" si="9"/>
        <v/>
      </c>
      <c r="D14" s="12" t="str">
        <f t="shared" si="8"/>
        <v>宇宙開発利用</v>
      </c>
      <c r="F14" s="17" t="s">
        <v>113</v>
      </c>
      <c r="G14" s="16"/>
      <c r="H14" s="12" t="str">
        <f t="shared" si="1"/>
        <v/>
      </c>
      <c r="I14" s="12" t="str">
        <f t="shared" si="5"/>
        <v>一般会計</v>
      </c>
      <c r="K14" s="12"/>
      <c r="L14" s="12"/>
      <c r="O14" s="12"/>
      <c r="P14" s="12"/>
      <c r="Q14" s="18"/>
      <c r="T14" s="12"/>
      <c r="U14" s="31" t="s">
        <v>532</v>
      </c>
      <c r="W14" s="31" t="s">
        <v>145</v>
      </c>
      <c r="Y14" s="31" t="s">
        <v>289</v>
      </c>
      <c r="Z14" s="31" t="s">
        <v>417</v>
      </c>
      <c r="AA14" s="74" t="s">
        <v>383</v>
      </c>
      <c r="AB14" s="74" t="s">
        <v>511</v>
      </c>
      <c r="AC14" s="30"/>
      <c r="AD14" s="30"/>
      <c r="AE14" s="30"/>
      <c r="AF14" s="29"/>
      <c r="AG14" s="65"/>
      <c r="AK14" s="46" t="str">
        <f t="shared" si="7"/>
        <v>M</v>
      </c>
    </row>
    <row r="15" spans="1:42" ht="13.5" customHeight="1" x14ac:dyDescent="0.15">
      <c r="A15" s="13" t="s">
        <v>90</v>
      </c>
      <c r="B15" s="14"/>
      <c r="C15" s="12" t="str">
        <f t="shared" si="9"/>
        <v/>
      </c>
      <c r="D15" s="12" t="str">
        <f t="shared" si="8"/>
        <v>宇宙開発利用</v>
      </c>
      <c r="F15" s="17" t="s">
        <v>114</v>
      </c>
      <c r="G15" s="16"/>
      <c r="H15" s="12" t="str">
        <f t="shared" si="1"/>
        <v/>
      </c>
      <c r="I15" s="12" t="str">
        <f t="shared" si="5"/>
        <v>一般会計</v>
      </c>
      <c r="K15" s="12"/>
      <c r="L15" s="12"/>
      <c r="O15" s="12"/>
      <c r="P15" s="12"/>
      <c r="Q15" s="18"/>
      <c r="T15" s="12"/>
      <c r="U15" s="31" t="s">
        <v>533</v>
      </c>
      <c r="W15" s="31" t="s">
        <v>146</v>
      </c>
      <c r="Y15" s="31" t="s">
        <v>290</v>
      </c>
      <c r="Z15" s="31" t="s">
        <v>418</v>
      </c>
      <c r="AA15" s="74" t="s">
        <v>384</v>
      </c>
      <c r="AB15" s="74" t="s">
        <v>512</v>
      </c>
      <c r="AC15" s="30"/>
      <c r="AD15" s="30"/>
      <c r="AE15" s="30"/>
      <c r="AF15" s="29"/>
      <c r="AG15" s="66"/>
      <c r="AK15" s="46" t="str">
        <f t="shared" si="7"/>
        <v>N</v>
      </c>
    </row>
    <row r="16" spans="1:42" ht="13.5" customHeight="1" x14ac:dyDescent="0.15">
      <c r="A16" s="13" t="s">
        <v>91</v>
      </c>
      <c r="B16" s="14"/>
      <c r="C16" s="12" t="str">
        <f t="shared" si="9"/>
        <v/>
      </c>
      <c r="D16" s="12" t="str">
        <f t="shared" si="8"/>
        <v>宇宙開発利用</v>
      </c>
      <c r="F16" s="17" t="s">
        <v>115</v>
      </c>
      <c r="G16" s="16"/>
      <c r="H16" s="12" t="str">
        <f t="shared" si="1"/>
        <v/>
      </c>
      <c r="I16" s="12" t="str">
        <f t="shared" si="5"/>
        <v>一般会計</v>
      </c>
      <c r="K16" s="12"/>
      <c r="L16" s="12"/>
      <c r="O16" s="12"/>
      <c r="P16" s="12"/>
      <c r="Q16" s="18"/>
      <c r="T16" s="12"/>
      <c r="U16" s="31" t="s">
        <v>534</v>
      </c>
      <c r="W16" s="31" t="s">
        <v>147</v>
      </c>
      <c r="Y16" s="31" t="s">
        <v>291</v>
      </c>
      <c r="Z16" s="31" t="s">
        <v>419</v>
      </c>
      <c r="AA16" s="74" t="s">
        <v>385</v>
      </c>
      <c r="AB16" s="74" t="s">
        <v>513</v>
      </c>
      <c r="AC16" s="30"/>
      <c r="AD16" s="30"/>
      <c r="AE16" s="30"/>
      <c r="AF16" s="29"/>
      <c r="AG16" s="66"/>
      <c r="AK16" s="46" t="str">
        <f t="shared" si="7"/>
        <v>O</v>
      </c>
    </row>
    <row r="17" spans="1:37" ht="13.5" customHeight="1" x14ac:dyDescent="0.15">
      <c r="A17" s="13" t="s">
        <v>92</v>
      </c>
      <c r="B17" s="14"/>
      <c r="C17" s="12" t="str">
        <f t="shared" si="9"/>
        <v/>
      </c>
      <c r="D17" s="12" t="str">
        <f t="shared" si="8"/>
        <v>宇宙開発利用</v>
      </c>
      <c r="F17" s="17" t="s">
        <v>116</v>
      </c>
      <c r="G17" s="16"/>
      <c r="H17" s="12" t="str">
        <f t="shared" si="1"/>
        <v/>
      </c>
      <c r="I17" s="12" t="str">
        <f t="shared" si="5"/>
        <v>一般会計</v>
      </c>
      <c r="K17" s="12"/>
      <c r="L17" s="12"/>
      <c r="O17" s="12"/>
      <c r="P17" s="12"/>
      <c r="Q17" s="18"/>
      <c r="T17" s="12"/>
      <c r="U17" s="31" t="s">
        <v>552</v>
      </c>
      <c r="W17" s="31" t="s">
        <v>148</v>
      </c>
      <c r="Y17" s="31" t="s">
        <v>292</v>
      </c>
      <c r="Z17" s="31" t="s">
        <v>420</v>
      </c>
      <c r="AA17" s="74" t="s">
        <v>386</v>
      </c>
      <c r="AB17" s="74" t="s">
        <v>514</v>
      </c>
      <c r="AC17" s="30"/>
      <c r="AD17" s="30"/>
      <c r="AE17" s="30"/>
      <c r="AF17" s="29"/>
      <c r="AG17" s="66"/>
      <c r="AK17" s="46" t="str">
        <f t="shared" si="7"/>
        <v>P</v>
      </c>
    </row>
    <row r="18" spans="1:37" ht="13.5" customHeight="1" x14ac:dyDescent="0.15">
      <c r="A18" s="13" t="s">
        <v>93</v>
      </c>
      <c r="B18" s="14"/>
      <c r="C18" s="12" t="str">
        <f t="shared" si="9"/>
        <v/>
      </c>
      <c r="D18" s="12" t="str">
        <f t="shared" si="8"/>
        <v>宇宙開発利用</v>
      </c>
      <c r="F18" s="17" t="s">
        <v>117</v>
      </c>
      <c r="G18" s="16"/>
      <c r="H18" s="12" t="str">
        <f t="shared" si="1"/>
        <v/>
      </c>
      <c r="I18" s="12" t="str">
        <f t="shared" si="5"/>
        <v>一般会計</v>
      </c>
      <c r="K18" s="12"/>
      <c r="L18" s="12"/>
      <c r="O18" s="12"/>
      <c r="P18" s="12"/>
      <c r="Q18" s="18"/>
      <c r="T18" s="12"/>
      <c r="U18" s="31" t="s">
        <v>535</v>
      </c>
      <c r="W18" s="31" t="s">
        <v>149</v>
      </c>
      <c r="Y18" s="31" t="s">
        <v>293</v>
      </c>
      <c r="Z18" s="31" t="s">
        <v>421</v>
      </c>
      <c r="AA18" s="74" t="s">
        <v>387</v>
      </c>
      <c r="AB18" s="74" t="s">
        <v>515</v>
      </c>
      <c r="AC18" s="30"/>
      <c r="AD18" s="30"/>
      <c r="AE18" s="30"/>
      <c r="AF18" s="29"/>
      <c r="AK18" s="46" t="str">
        <f t="shared" si="7"/>
        <v>Q</v>
      </c>
    </row>
    <row r="19" spans="1:37" ht="13.5" customHeight="1" x14ac:dyDescent="0.15">
      <c r="A19" s="13" t="s">
        <v>210</v>
      </c>
      <c r="B19" s="14"/>
      <c r="C19" s="12" t="str">
        <f t="shared" si="9"/>
        <v/>
      </c>
      <c r="D19" s="12" t="str">
        <f t="shared" si="8"/>
        <v>宇宙開発利用</v>
      </c>
      <c r="F19" s="17" t="s">
        <v>118</v>
      </c>
      <c r="G19" s="16"/>
      <c r="H19" s="12" t="str">
        <f t="shared" si="1"/>
        <v/>
      </c>
      <c r="I19" s="12" t="str">
        <f t="shared" si="5"/>
        <v>一般会計</v>
      </c>
      <c r="K19" s="12"/>
      <c r="L19" s="12"/>
      <c r="O19" s="12"/>
      <c r="P19" s="12"/>
      <c r="Q19" s="18"/>
      <c r="T19" s="12"/>
      <c r="U19" s="31" t="s">
        <v>536</v>
      </c>
      <c r="W19" s="31" t="s">
        <v>150</v>
      </c>
      <c r="Y19" s="31" t="s">
        <v>294</v>
      </c>
      <c r="Z19" s="31" t="s">
        <v>422</v>
      </c>
      <c r="AA19" s="74" t="s">
        <v>388</v>
      </c>
      <c r="AB19" s="74" t="s">
        <v>516</v>
      </c>
      <c r="AC19" s="30"/>
      <c r="AD19" s="30"/>
      <c r="AE19" s="30"/>
      <c r="AF19" s="29"/>
      <c r="AK19" s="46" t="str">
        <f t="shared" si="7"/>
        <v>R</v>
      </c>
    </row>
    <row r="20" spans="1:37" ht="13.5" customHeight="1" x14ac:dyDescent="0.15">
      <c r="A20" s="13" t="s">
        <v>211</v>
      </c>
      <c r="B20" s="14"/>
      <c r="C20" s="12" t="str">
        <f t="shared" si="9"/>
        <v/>
      </c>
      <c r="D20" s="12" t="str">
        <f t="shared" si="8"/>
        <v>宇宙開発利用</v>
      </c>
      <c r="F20" s="17" t="s">
        <v>209</v>
      </c>
      <c r="G20" s="16"/>
      <c r="H20" s="12" t="str">
        <f t="shared" si="1"/>
        <v/>
      </c>
      <c r="I20" s="12" t="str">
        <f t="shared" si="5"/>
        <v>一般会計</v>
      </c>
      <c r="K20" s="12"/>
      <c r="L20" s="12"/>
      <c r="O20" s="12"/>
      <c r="P20" s="12"/>
      <c r="Q20" s="18"/>
      <c r="T20" s="12"/>
      <c r="U20" s="31" t="s">
        <v>537</v>
      </c>
      <c r="W20" s="31" t="s">
        <v>151</v>
      </c>
      <c r="Y20" s="31" t="s">
        <v>295</v>
      </c>
      <c r="Z20" s="31" t="s">
        <v>423</v>
      </c>
      <c r="AA20" s="74" t="s">
        <v>389</v>
      </c>
      <c r="AB20" s="74" t="s">
        <v>517</v>
      </c>
      <c r="AC20" s="30"/>
      <c r="AD20" s="30"/>
      <c r="AE20" s="30"/>
      <c r="AF20" s="29"/>
      <c r="AK20" s="46" t="str">
        <f t="shared" si="7"/>
        <v>S</v>
      </c>
    </row>
    <row r="21" spans="1:37" ht="13.5" customHeight="1" x14ac:dyDescent="0.15">
      <c r="A21" s="13" t="s">
        <v>212</v>
      </c>
      <c r="B21" s="14"/>
      <c r="C21" s="12" t="str">
        <f t="shared" si="9"/>
        <v/>
      </c>
      <c r="D21" s="12" t="str">
        <f t="shared" si="8"/>
        <v>宇宙開発利用</v>
      </c>
      <c r="F21" s="17" t="s">
        <v>119</v>
      </c>
      <c r="G21" s="16"/>
      <c r="H21" s="12" t="str">
        <f t="shared" si="1"/>
        <v/>
      </c>
      <c r="I21" s="12" t="str">
        <f t="shared" si="5"/>
        <v>一般会計</v>
      </c>
      <c r="K21" s="12"/>
      <c r="L21" s="12"/>
      <c r="O21" s="12"/>
      <c r="P21" s="12"/>
      <c r="Q21" s="18"/>
      <c r="T21" s="12"/>
      <c r="U21" s="31" t="s">
        <v>538</v>
      </c>
      <c r="W21" s="31" t="s">
        <v>152</v>
      </c>
      <c r="Y21" s="31" t="s">
        <v>296</v>
      </c>
      <c r="Z21" s="31" t="s">
        <v>424</v>
      </c>
      <c r="AA21" s="74" t="s">
        <v>390</v>
      </c>
      <c r="AB21" s="74" t="s">
        <v>518</v>
      </c>
      <c r="AC21" s="30"/>
      <c r="AD21" s="30"/>
      <c r="AE21" s="30"/>
      <c r="AF21" s="29"/>
      <c r="AK21" s="46" t="str">
        <f t="shared" si="7"/>
        <v>T</v>
      </c>
    </row>
    <row r="22" spans="1:37" ht="13.5" customHeight="1" x14ac:dyDescent="0.15">
      <c r="A22" s="13" t="s">
        <v>213</v>
      </c>
      <c r="B22" s="14"/>
      <c r="C22" s="12" t="str">
        <f t="shared" si="9"/>
        <v/>
      </c>
      <c r="D22" s="12" t="str">
        <f>IF(C22="",D21,IF(D21&lt;&gt;"",CONCATENATE(D21,"、",C22),C22))</f>
        <v>宇宙開発利用</v>
      </c>
      <c r="F22" s="17" t="s">
        <v>120</v>
      </c>
      <c r="G22" s="16"/>
      <c r="H22" s="12" t="str">
        <f t="shared" si="1"/>
        <v/>
      </c>
      <c r="I22" s="12" t="str">
        <f t="shared" si="5"/>
        <v>一般会計</v>
      </c>
      <c r="K22" s="12"/>
      <c r="L22" s="12"/>
      <c r="O22" s="12"/>
      <c r="P22" s="12"/>
      <c r="Q22" s="18"/>
      <c r="T22" s="12"/>
      <c r="U22" s="31" t="s">
        <v>584</v>
      </c>
      <c r="W22" s="31" t="s">
        <v>153</v>
      </c>
      <c r="Y22" s="31" t="s">
        <v>297</v>
      </c>
      <c r="Z22" s="31" t="s">
        <v>425</v>
      </c>
      <c r="AA22" s="74" t="s">
        <v>391</v>
      </c>
      <c r="AB22" s="74" t="s">
        <v>519</v>
      </c>
      <c r="AC22" s="30"/>
      <c r="AD22" s="30"/>
      <c r="AE22" s="30"/>
      <c r="AF22" s="29"/>
      <c r="AK22" s="46" t="str">
        <f t="shared" si="7"/>
        <v>U</v>
      </c>
    </row>
    <row r="23" spans="1:37" ht="13.5" customHeight="1" x14ac:dyDescent="0.15">
      <c r="A23" s="71" t="s">
        <v>269</v>
      </c>
      <c r="B23" s="14"/>
      <c r="C23" s="12" t="str">
        <f t="shared" si="9"/>
        <v/>
      </c>
      <c r="D23" s="12" t="str">
        <f>IF(C23="",D22,IF(D22&lt;&gt;"",CONCATENATE(D22,"、",C23),C23))</f>
        <v>宇宙開発利用</v>
      </c>
      <c r="F23" s="17" t="s">
        <v>121</v>
      </c>
      <c r="G23" s="16"/>
      <c r="H23" s="12" t="str">
        <f t="shared" si="1"/>
        <v/>
      </c>
      <c r="I23" s="12" t="str">
        <f t="shared" si="5"/>
        <v>一般会計</v>
      </c>
      <c r="K23" s="12"/>
      <c r="L23" s="12"/>
      <c r="O23" s="12"/>
      <c r="P23" s="12"/>
      <c r="Q23" s="18"/>
      <c r="T23" s="12"/>
      <c r="U23" s="31" t="s">
        <v>539</v>
      </c>
      <c r="W23" s="31" t="s">
        <v>154</v>
      </c>
      <c r="Y23" s="31" t="s">
        <v>298</v>
      </c>
      <c r="Z23" s="31" t="s">
        <v>426</v>
      </c>
      <c r="AA23" s="74" t="s">
        <v>392</v>
      </c>
      <c r="AB23" s="74" t="s">
        <v>520</v>
      </c>
      <c r="AC23" s="30"/>
      <c r="AD23" s="30"/>
      <c r="AE23" s="30"/>
      <c r="AF23" s="29"/>
      <c r="AK23" s="46" t="str">
        <f t="shared" si="7"/>
        <v>V</v>
      </c>
    </row>
    <row r="24" spans="1:37" ht="13.5" customHeight="1" x14ac:dyDescent="0.15">
      <c r="A24" s="84"/>
      <c r="B24" s="69"/>
      <c r="F24" s="17" t="s">
        <v>272</v>
      </c>
      <c r="G24" s="16"/>
      <c r="H24" s="12" t="str">
        <f t="shared" si="1"/>
        <v/>
      </c>
      <c r="I24" s="12" t="str">
        <f t="shared" si="5"/>
        <v>一般会計</v>
      </c>
      <c r="K24" s="12"/>
      <c r="L24" s="12"/>
      <c r="O24" s="12"/>
      <c r="P24" s="12"/>
      <c r="Q24" s="18"/>
      <c r="T24" s="12"/>
      <c r="U24" s="31" t="s">
        <v>540</v>
      </c>
      <c r="W24" s="31" t="s">
        <v>155</v>
      </c>
      <c r="Y24" s="31" t="s">
        <v>299</v>
      </c>
      <c r="Z24" s="31" t="s">
        <v>427</v>
      </c>
      <c r="AA24" s="74" t="s">
        <v>393</v>
      </c>
      <c r="AB24" s="74" t="s">
        <v>521</v>
      </c>
      <c r="AC24" s="30"/>
      <c r="AD24" s="30"/>
      <c r="AE24" s="30"/>
      <c r="AF24" s="29"/>
      <c r="AK24" s="46" t="str">
        <f>CHAR(CODE(AK23)+1)</f>
        <v>W</v>
      </c>
    </row>
    <row r="25" spans="1:37" ht="13.5" customHeight="1" x14ac:dyDescent="0.15">
      <c r="A25" s="70"/>
      <c r="B25" s="69"/>
      <c r="F25" s="17" t="s">
        <v>122</v>
      </c>
      <c r="G25" s="16"/>
      <c r="H25" s="12" t="str">
        <f t="shared" si="1"/>
        <v/>
      </c>
      <c r="I25" s="12" t="str">
        <f t="shared" si="5"/>
        <v>一般会計</v>
      </c>
      <c r="K25" s="12"/>
      <c r="L25" s="12"/>
      <c r="O25" s="12"/>
      <c r="P25" s="12"/>
      <c r="Q25" s="18"/>
      <c r="T25" s="12"/>
      <c r="U25" s="31" t="s">
        <v>541</v>
      </c>
      <c r="W25" s="63"/>
      <c r="Y25" s="31" t="s">
        <v>300</v>
      </c>
      <c r="Z25" s="31" t="s">
        <v>428</v>
      </c>
      <c r="AA25" s="74" t="s">
        <v>394</v>
      </c>
      <c r="AB25" s="74" t="s">
        <v>522</v>
      </c>
      <c r="AC25" s="30"/>
      <c r="AD25" s="30"/>
      <c r="AE25" s="30"/>
      <c r="AF25" s="29"/>
      <c r="AK25" s="46" t="str">
        <f t="shared" si="7"/>
        <v>X</v>
      </c>
    </row>
    <row r="26" spans="1:37" ht="13.5" customHeight="1" x14ac:dyDescent="0.15">
      <c r="A26" s="70"/>
      <c r="B26" s="69"/>
      <c r="F26" s="17" t="s">
        <v>123</v>
      </c>
      <c r="G26" s="16"/>
      <c r="H26" s="12" t="str">
        <f t="shared" si="1"/>
        <v/>
      </c>
      <c r="I26" s="12" t="str">
        <f t="shared" si="5"/>
        <v>一般会計</v>
      </c>
      <c r="K26" s="12"/>
      <c r="L26" s="12"/>
      <c r="O26" s="12"/>
      <c r="P26" s="12"/>
      <c r="Q26" s="18"/>
      <c r="T26" s="12"/>
      <c r="U26" s="31" t="s">
        <v>542</v>
      </c>
      <c r="Y26" s="31" t="s">
        <v>301</v>
      </c>
      <c r="Z26" s="31" t="s">
        <v>429</v>
      </c>
      <c r="AA26" s="74" t="s">
        <v>395</v>
      </c>
      <c r="AB26" s="74" t="s">
        <v>523</v>
      </c>
      <c r="AC26" s="30"/>
      <c r="AD26" s="30"/>
      <c r="AE26" s="30"/>
      <c r="AF26" s="29"/>
      <c r="AK26" s="46" t="str">
        <f t="shared" si="7"/>
        <v>Y</v>
      </c>
    </row>
    <row r="27" spans="1:37" ht="13.5" customHeight="1" x14ac:dyDescent="0.15">
      <c r="A27" s="12" t="str">
        <f>IF(D23="", "-", D23)</f>
        <v>宇宙開発利用</v>
      </c>
      <c r="B27" s="12"/>
      <c r="F27" s="17" t="s">
        <v>124</v>
      </c>
      <c r="G27" s="16"/>
      <c r="H27" s="12" t="str">
        <f t="shared" si="1"/>
        <v/>
      </c>
      <c r="I27" s="12" t="str">
        <f t="shared" si="5"/>
        <v>一般会計</v>
      </c>
      <c r="K27" s="12"/>
      <c r="L27" s="12"/>
      <c r="O27" s="12"/>
      <c r="P27" s="12"/>
      <c r="Q27" s="18"/>
      <c r="T27" s="12"/>
      <c r="U27" s="31" t="s">
        <v>543</v>
      </c>
      <c r="Y27" s="31" t="s">
        <v>302</v>
      </c>
      <c r="Z27" s="31" t="s">
        <v>430</v>
      </c>
      <c r="AA27" s="74" t="s">
        <v>396</v>
      </c>
      <c r="AB27" s="74" t="s">
        <v>524</v>
      </c>
      <c r="AC27" s="30"/>
      <c r="AD27" s="30"/>
      <c r="AE27" s="30"/>
      <c r="AF27" s="29"/>
      <c r="AK27" s="46"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544</v>
      </c>
      <c r="Y28" s="31" t="s">
        <v>303</v>
      </c>
      <c r="Z28" s="31" t="s">
        <v>431</v>
      </c>
      <c r="AA28" s="74" t="s">
        <v>397</v>
      </c>
      <c r="AB28" s="74" t="s">
        <v>525</v>
      </c>
      <c r="AC28" s="30"/>
      <c r="AD28" s="30"/>
      <c r="AE28" s="30"/>
      <c r="AF28" s="29"/>
      <c r="AK28" s="46" t="s">
        <v>192</v>
      </c>
    </row>
    <row r="29" spans="1:37" ht="13.5" customHeight="1" x14ac:dyDescent="0.15">
      <c r="A29" s="12"/>
      <c r="B29" s="12"/>
      <c r="F29" s="17" t="s">
        <v>201</v>
      </c>
      <c r="G29" s="16"/>
      <c r="H29" s="12" t="str">
        <f t="shared" si="1"/>
        <v/>
      </c>
      <c r="I29" s="12" t="str">
        <f t="shared" si="5"/>
        <v>一般会計</v>
      </c>
      <c r="K29" s="12"/>
      <c r="L29" s="12"/>
      <c r="O29" s="12"/>
      <c r="P29" s="12"/>
      <c r="Q29" s="18"/>
      <c r="T29" s="12"/>
      <c r="U29" s="31" t="s">
        <v>545</v>
      </c>
      <c r="Y29" s="31" t="s">
        <v>304</v>
      </c>
      <c r="Z29" s="31" t="s">
        <v>432</v>
      </c>
      <c r="AA29" s="74" t="s">
        <v>398</v>
      </c>
      <c r="AB29" s="74" t="s">
        <v>526</v>
      </c>
      <c r="AC29" s="30"/>
      <c r="AD29" s="30"/>
      <c r="AE29" s="30"/>
      <c r="AF29" s="29"/>
      <c r="AK29" s="46" t="str">
        <f t="shared" si="7"/>
        <v>b</v>
      </c>
    </row>
    <row r="30" spans="1:37" ht="13.5" customHeight="1" x14ac:dyDescent="0.15">
      <c r="A30" s="12"/>
      <c r="B30" s="12"/>
      <c r="F30" s="17" t="s">
        <v>202</v>
      </c>
      <c r="G30" s="16"/>
      <c r="H30" s="12" t="str">
        <f t="shared" si="1"/>
        <v/>
      </c>
      <c r="I30" s="12" t="str">
        <f t="shared" si="5"/>
        <v>一般会計</v>
      </c>
      <c r="K30" s="12"/>
      <c r="L30" s="12"/>
      <c r="O30" s="12"/>
      <c r="P30" s="12"/>
      <c r="Q30" s="18"/>
      <c r="T30" s="12"/>
      <c r="U30" s="31" t="s">
        <v>546</v>
      </c>
      <c r="Y30" s="31" t="s">
        <v>305</v>
      </c>
      <c r="Z30" s="31" t="s">
        <v>433</v>
      </c>
      <c r="AA30" s="74" t="s">
        <v>399</v>
      </c>
      <c r="AB30" s="74" t="s">
        <v>527</v>
      </c>
      <c r="AC30" s="30"/>
      <c r="AD30" s="30"/>
      <c r="AE30" s="30"/>
      <c r="AF30" s="29"/>
      <c r="AK30" s="46" t="str">
        <f t="shared" si="7"/>
        <v>c</v>
      </c>
    </row>
    <row r="31" spans="1:37" ht="13.5" customHeight="1" x14ac:dyDescent="0.15">
      <c r="A31" s="12"/>
      <c r="B31" s="12"/>
      <c r="F31" s="17" t="s">
        <v>203</v>
      </c>
      <c r="G31" s="16"/>
      <c r="H31" s="12" t="str">
        <f t="shared" si="1"/>
        <v/>
      </c>
      <c r="I31" s="12" t="str">
        <f t="shared" si="5"/>
        <v>一般会計</v>
      </c>
      <c r="K31" s="12"/>
      <c r="L31" s="12"/>
      <c r="O31" s="12"/>
      <c r="P31" s="12"/>
      <c r="Q31" s="18"/>
      <c r="T31" s="12"/>
      <c r="U31" s="31" t="s">
        <v>547</v>
      </c>
      <c r="Y31" s="31" t="s">
        <v>306</v>
      </c>
      <c r="Z31" s="31" t="s">
        <v>434</v>
      </c>
      <c r="AA31" s="74" t="s">
        <v>400</v>
      </c>
      <c r="AB31" s="74" t="s">
        <v>528</v>
      </c>
      <c r="AC31" s="30"/>
      <c r="AD31" s="30"/>
      <c r="AE31" s="30"/>
      <c r="AF31" s="29"/>
      <c r="AK31" s="46" t="str">
        <f t="shared" si="7"/>
        <v>d</v>
      </c>
    </row>
    <row r="32" spans="1:37" ht="13.5" customHeight="1" x14ac:dyDescent="0.15">
      <c r="A32" s="12"/>
      <c r="B32" s="12"/>
      <c r="F32" s="17" t="s">
        <v>204</v>
      </c>
      <c r="G32" s="16"/>
      <c r="H32" s="12" t="str">
        <f t="shared" si="1"/>
        <v/>
      </c>
      <c r="I32" s="12" t="str">
        <f t="shared" si="5"/>
        <v>一般会計</v>
      </c>
      <c r="K32" s="12"/>
      <c r="L32" s="12"/>
      <c r="O32" s="12"/>
      <c r="P32" s="12"/>
      <c r="Q32" s="18"/>
      <c r="T32" s="12"/>
      <c r="U32" s="31" t="s">
        <v>548</v>
      </c>
      <c r="Y32" s="31" t="s">
        <v>307</v>
      </c>
      <c r="Z32" s="31" t="s">
        <v>435</v>
      </c>
      <c r="AA32" s="74" t="s">
        <v>63</v>
      </c>
      <c r="AB32" s="74" t="s">
        <v>63</v>
      </c>
      <c r="AC32" s="30"/>
      <c r="AD32" s="30"/>
      <c r="AE32" s="30"/>
      <c r="AF32" s="29"/>
      <c r="AK32" s="46" t="str">
        <f t="shared" si="7"/>
        <v>e</v>
      </c>
    </row>
    <row r="33" spans="1:37" ht="13.5" customHeight="1" x14ac:dyDescent="0.15">
      <c r="A33" s="12"/>
      <c r="B33" s="12"/>
      <c r="F33" s="17" t="s">
        <v>205</v>
      </c>
      <c r="G33" s="16"/>
      <c r="H33" s="12" t="str">
        <f t="shared" si="1"/>
        <v/>
      </c>
      <c r="I33" s="12" t="str">
        <f t="shared" si="5"/>
        <v>一般会計</v>
      </c>
      <c r="K33" s="12"/>
      <c r="L33" s="12"/>
      <c r="O33" s="12"/>
      <c r="P33" s="12"/>
      <c r="Q33" s="18"/>
      <c r="T33" s="12"/>
      <c r="U33" s="31" t="s">
        <v>549</v>
      </c>
      <c r="Y33" s="31" t="s">
        <v>308</v>
      </c>
      <c r="Z33" s="31" t="s">
        <v>436</v>
      </c>
      <c r="AA33" s="63"/>
      <c r="AB33" s="30"/>
      <c r="AC33" s="30"/>
      <c r="AD33" s="30"/>
      <c r="AE33" s="30"/>
      <c r="AF33" s="29"/>
      <c r="AK33" s="46" t="str">
        <f t="shared" si="7"/>
        <v>f</v>
      </c>
    </row>
    <row r="34" spans="1:37" ht="13.5" customHeight="1" x14ac:dyDescent="0.15">
      <c r="A34" s="12"/>
      <c r="B34" s="12"/>
      <c r="F34" s="17" t="s">
        <v>206</v>
      </c>
      <c r="G34" s="16"/>
      <c r="H34" s="12" t="str">
        <f t="shared" si="1"/>
        <v/>
      </c>
      <c r="I34" s="12" t="str">
        <f t="shared" si="5"/>
        <v>一般会計</v>
      </c>
      <c r="K34" s="12"/>
      <c r="L34" s="12"/>
      <c r="O34" s="12"/>
      <c r="P34" s="12"/>
      <c r="Q34" s="18"/>
      <c r="T34" s="12"/>
      <c r="U34" s="31" t="s">
        <v>550</v>
      </c>
      <c r="Y34" s="31" t="s">
        <v>309</v>
      </c>
      <c r="Z34" s="31" t="s">
        <v>437</v>
      </c>
      <c r="AB34" s="30"/>
      <c r="AC34" s="30"/>
      <c r="AD34" s="30"/>
      <c r="AE34" s="30"/>
      <c r="AF34" s="29"/>
      <c r="AK34" s="46" t="str">
        <f t="shared" si="7"/>
        <v>g</v>
      </c>
    </row>
    <row r="35" spans="1:37" ht="13.5" customHeight="1" x14ac:dyDescent="0.15">
      <c r="A35" s="12"/>
      <c r="B35" s="12"/>
      <c r="F35" s="17" t="s">
        <v>207</v>
      </c>
      <c r="G35" s="16"/>
      <c r="H35" s="12" t="str">
        <f t="shared" si="1"/>
        <v/>
      </c>
      <c r="I35" s="12" t="str">
        <f t="shared" si="5"/>
        <v>一般会計</v>
      </c>
      <c r="K35" s="12"/>
      <c r="L35" s="12"/>
      <c r="O35" s="12"/>
      <c r="P35" s="12"/>
      <c r="Q35" s="18"/>
      <c r="T35" s="12"/>
      <c r="U35" s="31" t="s">
        <v>551</v>
      </c>
      <c r="Y35" s="31" t="s">
        <v>310</v>
      </c>
      <c r="Z35" s="31" t="s">
        <v>438</v>
      </c>
      <c r="AC35" s="30"/>
      <c r="AF35" s="29"/>
      <c r="AK35" s="46" t="str">
        <f t="shared" si="7"/>
        <v>h</v>
      </c>
    </row>
    <row r="36" spans="1:37" ht="13.5" customHeight="1" x14ac:dyDescent="0.15">
      <c r="A36" s="12"/>
      <c r="B36" s="12"/>
      <c r="F36" s="17" t="s">
        <v>208</v>
      </c>
      <c r="G36" s="16"/>
      <c r="H36" s="12" t="str">
        <f t="shared" si="1"/>
        <v/>
      </c>
      <c r="I36" s="12" t="str">
        <f t="shared" si="5"/>
        <v>一般会計</v>
      </c>
      <c r="K36" s="12"/>
      <c r="L36" s="12"/>
      <c r="O36" s="12"/>
      <c r="P36" s="12"/>
      <c r="Q36" s="18"/>
      <c r="T36" s="12"/>
      <c r="Y36" s="31" t="s">
        <v>311</v>
      </c>
      <c r="Z36" s="31" t="s">
        <v>439</v>
      </c>
      <c r="AF36" s="29"/>
      <c r="AK36" s="4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312</v>
      </c>
      <c r="Z37" s="31" t="s">
        <v>440</v>
      </c>
      <c r="AF37" s="29"/>
      <c r="AK37" s="46" t="str">
        <f t="shared" si="7"/>
        <v>j</v>
      </c>
    </row>
    <row r="38" spans="1:37" x14ac:dyDescent="0.15">
      <c r="A38" s="12"/>
      <c r="B38" s="12"/>
      <c r="F38" s="12"/>
      <c r="G38" s="18"/>
      <c r="K38" s="12"/>
      <c r="L38" s="12"/>
      <c r="O38" s="12"/>
      <c r="P38" s="12"/>
      <c r="Q38" s="18"/>
      <c r="T38" s="12"/>
      <c r="Y38" s="31" t="s">
        <v>313</v>
      </c>
      <c r="Z38" s="31" t="s">
        <v>441</v>
      </c>
      <c r="AF38" s="29"/>
      <c r="AK38" s="46" t="str">
        <f t="shared" si="7"/>
        <v>k</v>
      </c>
    </row>
    <row r="39" spans="1:37" x14ac:dyDescent="0.15">
      <c r="A39" s="12"/>
      <c r="B39" s="12"/>
      <c r="F39" s="12" t="str">
        <f>I37</f>
        <v>一般会計</v>
      </c>
      <c r="G39" s="18"/>
      <c r="K39" s="12"/>
      <c r="L39" s="12"/>
      <c r="O39" s="12"/>
      <c r="P39" s="12"/>
      <c r="Q39" s="18"/>
      <c r="T39" s="12"/>
      <c r="U39" s="31" t="s">
        <v>553</v>
      </c>
      <c r="Y39" s="31" t="s">
        <v>314</v>
      </c>
      <c r="Z39" s="31" t="s">
        <v>442</v>
      </c>
      <c r="AF39" s="29"/>
      <c r="AK39" s="46" t="str">
        <f t="shared" si="7"/>
        <v>l</v>
      </c>
    </row>
    <row r="40" spans="1:37" x14ac:dyDescent="0.15">
      <c r="A40" s="12"/>
      <c r="B40" s="12"/>
      <c r="F40" s="12"/>
      <c r="G40" s="18"/>
      <c r="K40" s="12"/>
      <c r="L40" s="12"/>
      <c r="O40" s="12"/>
      <c r="P40" s="12"/>
      <c r="Q40" s="18"/>
      <c r="T40" s="12"/>
      <c r="U40" s="31"/>
      <c r="Y40" s="31" t="s">
        <v>315</v>
      </c>
      <c r="Z40" s="31" t="s">
        <v>443</v>
      </c>
      <c r="AF40" s="29"/>
      <c r="AK40" s="46" t="str">
        <f t="shared" si="7"/>
        <v>m</v>
      </c>
    </row>
    <row r="41" spans="1:37" x14ac:dyDescent="0.15">
      <c r="A41" s="12"/>
      <c r="B41" s="12"/>
      <c r="F41" s="12"/>
      <c r="G41" s="18"/>
      <c r="K41" s="12"/>
      <c r="L41" s="12"/>
      <c r="O41" s="12"/>
      <c r="P41" s="12"/>
      <c r="Q41" s="18"/>
      <c r="T41" s="12"/>
      <c r="U41" s="31" t="s">
        <v>255</v>
      </c>
      <c r="Y41" s="31" t="s">
        <v>316</v>
      </c>
      <c r="Z41" s="31" t="s">
        <v>444</v>
      </c>
      <c r="AF41" s="29"/>
      <c r="AK41" s="46" t="str">
        <f t="shared" si="7"/>
        <v>n</v>
      </c>
    </row>
    <row r="42" spans="1:37" x14ac:dyDescent="0.15">
      <c r="A42" s="12"/>
      <c r="B42" s="12"/>
      <c r="F42" s="12"/>
      <c r="G42" s="18"/>
      <c r="K42" s="12"/>
      <c r="L42" s="12"/>
      <c r="O42" s="12"/>
      <c r="P42" s="12"/>
      <c r="Q42" s="18"/>
      <c r="T42" s="12"/>
      <c r="U42" s="31" t="s">
        <v>265</v>
      </c>
      <c r="Y42" s="31" t="s">
        <v>317</v>
      </c>
      <c r="Z42" s="31" t="s">
        <v>445</v>
      </c>
      <c r="AF42" s="29"/>
      <c r="AK42" s="46" t="str">
        <f t="shared" si="7"/>
        <v>o</v>
      </c>
    </row>
    <row r="43" spans="1:37" x14ac:dyDescent="0.15">
      <c r="A43" s="12"/>
      <c r="B43" s="12"/>
      <c r="F43" s="12"/>
      <c r="G43" s="18"/>
      <c r="K43" s="12"/>
      <c r="L43" s="12"/>
      <c r="O43" s="12"/>
      <c r="P43" s="12"/>
      <c r="Q43" s="18"/>
      <c r="T43" s="12"/>
      <c r="Y43" s="31" t="s">
        <v>318</v>
      </c>
      <c r="Z43" s="31" t="s">
        <v>446</v>
      </c>
      <c r="AF43" s="29"/>
      <c r="AK43" s="46" t="str">
        <f t="shared" si="7"/>
        <v>p</v>
      </c>
    </row>
    <row r="44" spans="1:37" x14ac:dyDescent="0.15">
      <c r="A44" s="12"/>
      <c r="B44" s="12"/>
      <c r="F44" s="12"/>
      <c r="G44" s="18"/>
      <c r="K44" s="12"/>
      <c r="L44" s="12"/>
      <c r="O44" s="12"/>
      <c r="P44" s="12"/>
      <c r="Q44" s="18"/>
      <c r="T44" s="12"/>
      <c r="Y44" s="31" t="s">
        <v>319</v>
      </c>
      <c r="Z44" s="31" t="s">
        <v>447</v>
      </c>
      <c r="AF44" s="29"/>
      <c r="AK44" s="46" t="str">
        <f t="shared" si="7"/>
        <v>q</v>
      </c>
    </row>
    <row r="45" spans="1:37" x14ac:dyDescent="0.15">
      <c r="A45" s="12"/>
      <c r="B45" s="12"/>
      <c r="F45" s="12"/>
      <c r="G45" s="18"/>
      <c r="K45" s="12"/>
      <c r="L45" s="12"/>
      <c r="O45" s="12"/>
      <c r="P45" s="12"/>
      <c r="Q45" s="18"/>
      <c r="T45" s="12"/>
      <c r="U45" s="28" t="s">
        <v>157</v>
      </c>
      <c r="Y45" s="31" t="s">
        <v>320</v>
      </c>
      <c r="Z45" s="31" t="s">
        <v>448</v>
      </c>
      <c r="AF45" s="29"/>
      <c r="AK45" s="46" t="str">
        <f t="shared" si="7"/>
        <v>r</v>
      </c>
    </row>
    <row r="46" spans="1:37" x14ac:dyDescent="0.15">
      <c r="A46" s="12"/>
      <c r="B46" s="12"/>
      <c r="F46" s="12"/>
      <c r="G46" s="18"/>
      <c r="K46" s="12"/>
      <c r="L46" s="12"/>
      <c r="O46" s="12"/>
      <c r="P46" s="12"/>
      <c r="Q46" s="18"/>
      <c r="T46" s="12"/>
      <c r="U46" s="81" t="s">
        <v>583</v>
      </c>
      <c r="Y46" s="31" t="s">
        <v>321</v>
      </c>
      <c r="Z46" s="31" t="s">
        <v>449</v>
      </c>
      <c r="AF46" s="29"/>
      <c r="AK46" s="46" t="str">
        <f t="shared" si="7"/>
        <v>s</v>
      </c>
    </row>
    <row r="47" spans="1:37" x14ac:dyDescent="0.15">
      <c r="A47" s="12"/>
      <c r="B47" s="12"/>
      <c r="F47" s="12"/>
      <c r="G47" s="18"/>
      <c r="K47" s="12"/>
      <c r="L47" s="12"/>
      <c r="O47" s="12"/>
      <c r="P47" s="12"/>
      <c r="Q47" s="18"/>
      <c r="T47" s="12"/>
      <c r="Y47" s="31" t="s">
        <v>322</v>
      </c>
      <c r="Z47" s="31" t="s">
        <v>450</v>
      </c>
      <c r="AF47" s="29"/>
      <c r="AK47" s="46" t="str">
        <f t="shared" si="7"/>
        <v>t</v>
      </c>
    </row>
    <row r="48" spans="1:37" x14ac:dyDescent="0.15">
      <c r="A48" s="12"/>
      <c r="B48" s="12"/>
      <c r="F48" s="12"/>
      <c r="G48" s="18"/>
      <c r="K48" s="12"/>
      <c r="L48" s="12"/>
      <c r="O48" s="12"/>
      <c r="P48" s="12"/>
      <c r="Q48" s="18"/>
      <c r="T48" s="12"/>
      <c r="U48" s="81">
        <v>2021</v>
      </c>
      <c r="Y48" s="31" t="s">
        <v>323</v>
      </c>
      <c r="Z48" s="31" t="s">
        <v>451</v>
      </c>
      <c r="AF48" s="29"/>
      <c r="AK48" s="46" t="str">
        <f t="shared" si="7"/>
        <v>u</v>
      </c>
    </row>
    <row r="49" spans="1:37" x14ac:dyDescent="0.15">
      <c r="A49" s="12"/>
      <c r="B49" s="12"/>
      <c r="F49" s="12"/>
      <c r="G49" s="18"/>
      <c r="K49" s="12"/>
      <c r="L49" s="12"/>
      <c r="O49" s="12"/>
      <c r="P49" s="12"/>
      <c r="Q49" s="18"/>
      <c r="T49" s="12"/>
      <c r="U49" s="81">
        <v>2022</v>
      </c>
      <c r="Y49" s="31" t="s">
        <v>324</v>
      </c>
      <c r="Z49" s="31" t="s">
        <v>452</v>
      </c>
      <c r="AF49" s="29"/>
      <c r="AK49" s="46" t="str">
        <f t="shared" si="7"/>
        <v>v</v>
      </c>
    </row>
    <row r="50" spans="1:37" x14ac:dyDescent="0.15">
      <c r="A50" s="12"/>
      <c r="B50" s="12"/>
      <c r="F50" s="12"/>
      <c r="G50" s="18"/>
      <c r="K50" s="12"/>
      <c r="L50" s="12"/>
      <c r="O50" s="12"/>
      <c r="P50" s="12"/>
      <c r="Q50" s="18"/>
      <c r="T50" s="12"/>
      <c r="U50" s="81">
        <v>2023</v>
      </c>
      <c r="Y50" s="31" t="s">
        <v>325</v>
      </c>
      <c r="Z50" s="31" t="s">
        <v>453</v>
      </c>
      <c r="AF50" s="29"/>
    </row>
    <row r="51" spans="1:37" x14ac:dyDescent="0.15">
      <c r="A51" s="12"/>
      <c r="B51" s="12"/>
      <c r="F51" s="12"/>
      <c r="G51" s="18"/>
      <c r="K51" s="12"/>
      <c r="L51" s="12"/>
      <c r="O51" s="12"/>
      <c r="P51" s="12"/>
      <c r="Q51" s="18"/>
      <c r="T51" s="12"/>
      <c r="U51" s="81">
        <v>2024</v>
      </c>
      <c r="Y51" s="31" t="s">
        <v>326</v>
      </c>
      <c r="Z51" s="31" t="s">
        <v>454</v>
      </c>
      <c r="AF51" s="29"/>
    </row>
    <row r="52" spans="1:37" x14ac:dyDescent="0.15">
      <c r="A52" s="12"/>
      <c r="B52" s="12"/>
      <c r="F52" s="12"/>
      <c r="G52" s="18"/>
      <c r="K52" s="12"/>
      <c r="L52" s="12"/>
      <c r="O52" s="12"/>
      <c r="P52" s="12"/>
      <c r="Q52" s="18"/>
      <c r="T52" s="12"/>
      <c r="U52" s="81">
        <v>2025</v>
      </c>
      <c r="Y52" s="31" t="s">
        <v>327</v>
      </c>
      <c r="Z52" s="31" t="s">
        <v>455</v>
      </c>
      <c r="AF52" s="29"/>
    </row>
    <row r="53" spans="1:37" x14ac:dyDescent="0.15">
      <c r="A53" s="12"/>
      <c r="B53" s="12"/>
      <c r="F53" s="12"/>
      <c r="G53" s="18"/>
      <c r="K53" s="12"/>
      <c r="L53" s="12"/>
      <c r="O53" s="12"/>
      <c r="P53" s="12"/>
      <c r="Q53" s="18"/>
      <c r="T53" s="12"/>
      <c r="U53" s="81">
        <v>2026</v>
      </c>
      <c r="Y53" s="31" t="s">
        <v>328</v>
      </c>
      <c r="Z53" s="31" t="s">
        <v>456</v>
      </c>
      <c r="AF53" s="29"/>
    </row>
    <row r="54" spans="1:37" x14ac:dyDescent="0.15">
      <c r="A54" s="12"/>
      <c r="B54" s="12"/>
      <c r="F54" s="12"/>
      <c r="G54" s="18"/>
      <c r="K54" s="12"/>
      <c r="L54" s="12"/>
      <c r="O54" s="12"/>
      <c r="P54" s="19"/>
      <c r="Q54" s="18"/>
      <c r="T54" s="12"/>
      <c r="Y54" s="31" t="s">
        <v>329</v>
      </c>
      <c r="Z54" s="31" t="s">
        <v>457</v>
      </c>
      <c r="AF54" s="29"/>
    </row>
    <row r="55" spans="1:37" x14ac:dyDescent="0.15">
      <c r="A55" s="12"/>
      <c r="B55" s="12"/>
      <c r="F55" s="12"/>
      <c r="G55" s="18"/>
      <c r="K55" s="12"/>
      <c r="L55" s="12"/>
      <c r="O55" s="12"/>
      <c r="P55" s="12"/>
      <c r="Q55" s="18"/>
      <c r="T55" s="12"/>
      <c r="Y55" s="31" t="s">
        <v>330</v>
      </c>
      <c r="Z55" s="31" t="s">
        <v>458</v>
      </c>
      <c r="AF55" s="29"/>
    </row>
    <row r="56" spans="1:37" x14ac:dyDescent="0.15">
      <c r="A56" s="12"/>
      <c r="B56" s="12"/>
      <c r="F56" s="12"/>
      <c r="G56" s="18"/>
      <c r="K56" s="12"/>
      <c r="L56" s="12"/>
      <c r="O56" s="12"/>
      <c r="P56" s="12"/>
      <c r="Q56" s="18"/>
      <c r="T56" s="12"/>
      <c r="U56" s="81">
        <v>20</v>
      </c>
      <c r="Y56" s="31" t="s">
        <v>331</v>
      </c>
      <c r="Z56" s="31" t="s">
        <v>459</v>
      </c>
      <c r="AF56" s="29"/>
    </row>
    <row r="57" spans="1:37" x14ac:dyDescent="0.15">
      <c r="A57" s="12"/>
      <c r="B57" s="12"/>
      <c r="F57" s="12"/>
      <c r="G57" s="18"/>
      <c r="K57" s="12"/>
      <c r="L57" s="12"/>
      <c r="O57" s="12"/>
      <c r="P57" s="12"/>
      <c r="Q57" s="18"/>
      <c r="T57" s="12"/>
      <c r="U57" s="31" t="s">
        <v>529</v>
      </c>
      <c r="Y57" s="31" t="s">
        <v>332</v>
      </c>
      <c r="Z57" s="31" t="s">
        <v>460</v>
      </c>
      <c r="AF57" s="29"/>
    </row>
    <row r="58" spans="1:37" x14ac:dyDescent="0.15">
      <c r="A58" s="12"/>
      <c r="B58" s="12"/>
      <c r="F58" s="12"/>
      <c r="G58" s="18"/>
      <c r="K58" s="12"/>
      <c r="L58" s="12"/>
      <c r="O58" s="12"/>
      <c r="P58" s="12"/>
      <c r="Q58" s="18"/>
      <c r="T58" s="12"/>
      <c r="U58" s="31" t="s">
        <v>530</v>
      </c>
      <c r="Y58" s="31" t="s">
        <v>333</v>
      </c>
      <c r="Z58" s="31" t="s">
        <v>461</v>
      </c>
      <c r="AF58" s="29"/>
    </row>
    <row r="59" spans="1:37" x14ac:dyDescent="0.15">
      <c r="A59" s="12"/>
      <c r="B59" s="12"/>
      <c r="F59" s="12"/>
      <c r="G59" s="18"/>
      <c r="K59" s="12"/>
      <c r="L59" s="12"/>
      <c r="O59" s="12"/>
      <c r="P59" s="12"/>
      <c r="Q59" s="18"/>
      <c r="T59" s="12"/>
      <c r="Y59" s="31" t="s">
        <v>334</v>
      </c>
      <c r="Z59" s="31" t="s">
        <v>462</v>
      </c>
      <c r="AF59" s="29"/>
    </row>
    <row r="60" spans="1:37" x14ac:dyDescent="0.15">
      <c r="A60" s="12"/>
      <c r="B60" s="12"/>
      <c r="F60" s="12"/>
      <c r="G60" s="18"/>
      <c r="K60" s="12"/>
      <c r="L60" s="12"/>
      <c r="O60" s="12"/>
      <c r="P60" s="12"/>
      <c r="Q60" s="18"/>
      <c r="T60" s="12"/>
      <c r="Y60" s="31" t="s">
        <v>335</v>
      </c>
      <c r="Z60" s="31" t="s">
        <v>463</v>
      </c>
      <c r="AF60" s="29"/>
    </row>
    <row r="61" spans="1:37" x14ac:dyDescent="0.15">
      <c r="A61" s="12"/>
      <c r="B61" s="12"/>
      <c r="F61" s="12"/>
      <c r="G61" s="18"/>
      <c r="K61" s="12"/>
      <c r="L61" s="12"/>
      <c r="O61" s="12"/>
      <c r="P61" s="12"/>
      <c r="Q61" s="18"/>
      <c r="T61" s="12"/>
      <c r="Y61" s="31" t="s">
        <v>336</v>
      </c>
      <c r="Z61" s="31" t="s">
        <v>464</v>
      </c>
      <c r="AF61" s="29"/>
    </row>
    <row r="62" spans="1:37" x14ac:dyDescent="0.15">
      <c r="A62" s="12"/>
      <c r="B62" s="12"/>
      <c r="F62" s="12"/>
      <c r="G62" s="18"/>
      <c r="K62" s="12"/>
      <c r="L62" s="12"/>
      <c r="O62" s="12"/>
      <c r="P62" s="12"/>
      <c r="Q62" s="18"/>
      <c r="T62" s="12"/>
      <c r="Y62" s="31" t="s">
        <v>337</v>
      </c>
      <c r="Z62" s="31" t="s">
        <v>465</v>
      </c>
      <c r="AF62" s="29"/>
    </row>
    <row r="63" spans="1:37" x14ac:dyDescent="0.15">
      <c r="A63" s="12"/>
      <c r="B63" s="12"/>
      <c r="F63" s="12"/>
      <c r="G63" s="18"/>
      <c r="K63" s="12"/>
      <c r="L63" s="12"/>
      <c r="O63" s="12"/>
      <c r="P63" s="12"/>
      <c r="Q63" s="18"/>
      <c r="T63" s="12"/>
      <c r="Y63" s="31" t="s">
        <v>338</v>
      </c>
      <c r="Z63" s="31" t="s">
        <v>466</v>
      </c>
      <c r="AF63" s="29"/>
    </row>
    <row r="64" spans="1:37" x14ac:dyDescent="0.15">
      <c r="A64" s="12"/>
      <c r="B64" s="12"/>
      <c r="F64" s="12"/>
      <c r="G64" s="18"/>
      <c r="K64" s="12"/>
      <c r="L64" s="12"/>
      <c r="O64" s="12"/>
      <c r="P64" s="12"/>
      <c r="Q64" s="18"/>
      <c r="T64" s="12"/>
      <c r="Y64" s="31" t="s">
        <v>339</v>
      </c>
      <c r="Z64" s="31" t="s">
        <v>467</v>
      </c>
      <c r="AF64" s="29"/>
    </row>
    <row r="65" spans="1:32" x14ac:dyDescent="0.15">
      <c r="A65" s="12"/>
      <c r="B65" s="12"/>
      <c r="F65" s="12"/>
      <c r="G65" s="18"/>
      <c r="K65" s="12"/>
      <c r="L65" s="12"/>
      <c r="O65" s="12"/>
      <c r="P65" s="12"/>
      <c r="Q65" s="18"/>
      <c r="T65" s="12"/>
      <c r="Y65" s="31" t="s">
        <v>340</v>
      </c>
      <c r="Z65" s="31" t="s">
        <v>468</v>
      </c>
      <c r="AF65" s="29"/>
    </row>
    <row r="66" spans="1:32" x14ac:dyDescent="0.15">
      <c r="A66" s="12"/>
      <c r="B66" s="12"/>
      <c r="F66" s="12"/>
      <c r="G66" s="18"/>
      <c r="K66" s="12"/>
      <c r="L66" s="12"/>
      <c r="O66" s="12"/>
      <c r="P66" s="12"/>
      <c r="Q66" s="18"/>
      <c r="T66" s="12"/>
      <c r="Y66" s="31" t="s">
        <v>64</v>
      </c>
      <c r="Z66" s="31" t="s">
        <v>469</v>
      </c>
      <c r="AF66" s="29"/>
    </row>
    <row r="67" spans="1:32" x14ac:dyDescent="0.15">
      <c r="A67" s="12"/>
      <c r="B67" s="12"/>
      <c r="F67" s="12"/>
      <c r="G67" s="18"/>
      <c r="K67" s="12"/>
      <c r="L67" s="12"/>
      <c r="O67" s="12"/>
      <c r="P67" s="12"/>
      <c r="Q67" s="18"/>
      <c r="T67" s="12"/>
      <c r="Y67" s="31" t="s">
        <v>341</v>
      </c>
      <c r="Z67" s="31" t="s">
        <v>470</v>
      </c>
      <c r="AF67" s="29"/>
    </row>
    <row r="68" spans="1:32" x14ac:dyDescent="0.15">
      <c r="A68" s="12"/>
      <c r="B68" s="12"/>
      <c r="F68" s="12"/>
      <c r="G68" s="18"/>
      <c r="K68" s="12"/>
      <c r="L68" s="12"/>
      <c r="O68" s="12"/>
      <c r="P68" s="12"/>
      <c r="Q68" s="18"/>
      <c r="T68" s="12"/>
      <c r="Y68" s="31" t="s">
        <v>342</v>
      </c>
      <c r="Z68" s="31" t="s">
        <v>471</v>
      </c>
      <c r="AF68" s="29"/>
    </row>
    <row r="69" spans="1:32" x14ac:dyDescent="0.15">
      <c r="A69" s="12"/>
      <c r="B69" s="12"/>
      <c r="F69" s="12"/>
      <c r="G69" s="18"/>
      <c r="K69" s="12"/>
      <c r="L69" s="12"/>
      <c r="O69" s="12"/>
      <c r="P69" s="12"/>
      <c r="Q69" s="18"/>
      <c r="T69" s="12"/>
      <c r="Y69" s="31" t="s">
        <v>343</v>
      </c>
      <c r="Z69" s="31" t="s">
        <v>472</v>
      </c>
      <c r="AF69" s="29"/>
    </row>
    <row r="70" spans="1:32" x14ac:dyDescent="0.15">
      <c r="A70" s="12"/>
      <c r="B70" s="12"/>
      <c r="Y70" s="31" t="s">
        <v>344</v>
      </c>
      <c r="Z70" s="31" t="s">
        <v>473</v>
      </c>
    </row>
    <row r="71" spans="1:32" x14ac:dyDescent="0.15">
      <c r="Y71" s="31" t="s">
        <v>345</v>
      </c>
      <c r="Z71" s="31" t="s">
        <v>474</v>
      </c>
    </row>
    <row r="72" spans="1:32" x14ac:dyDescent="0.15">
      <c r="Y72" s="31" t="s">
        <v>346</v>
      </c>
      <c r="Z72" s="31" t="s">
        <v>475</v>
      </c>
    </row>
    <row r="73" spans="1:32" x14ac:dyDescent="0.15">
      <c r="Y73" s="31" t="s">
        <v>347</v>
      </c>
      <c r="Z73" s="31" t="s">
        <v>476</v>
      </c>
    </row>
    <row r="74" spans="1:32" x14ac:dyDescent="0.15">
      <c r="Y74" s="31" t="s">
        <v>348</v>
      </c>
      <c r="Z74" s="31" t="s">
        <v>477</v>
      </c>
    </row>
    <row r="75" spans="1:32" x14ac:dyDescent="0.15">
      <c r="Y75" s="31" t="s">
        <v>349</v>
      </c>
      <c r="Z75" s="31" t="s">
        <v>478</v>
      </c>
    </row>
    <row r="76" spans="1:32" x14ac:dyDescent="0.15">
      <c r="Y76" s="31" t="s">
        <v>350</v>
      </c>
      <c r="Z76" s="31" t="s">
        <v>479</v>
      </c>
    </row>
    <row r="77" spans="1:32" x14ac:dyDescent="0.15">
      <c r="Y77" s="31" t="s">
        <v>351</v>
      </c>
      <c r="Z77" s="31" t="s">
        <v>480</v>
      </c>
    </row>
    <row r="78" spans="1:32" x14ac:dyDescent="0.15">
      <c r="Y78" s="31" t="s">
        <v>352</v>
      </c>
      <c r="Z78" s="31" t="s">
        <v>481</v>
      </c>
    </row>
    <row r="79" spans="1:32" x14ac:dyDescent="0.15">
      <c r="Y79" s="31" t="s">
        <v>353</v>
      </c>
      <c r="Z79" s="31" t="s">
        <v>482</v>
      </c>
    </row>
    <row r="80" spans="1:32" x14ac:dyDescent="0.15">
      <c r="Y80" s="31" t="s">
        <v>354</v>
      </c>
      <c r="Z80" s="31" t="s">
        <v>483</v>
      </c>
    </row>
    <row r="81" spans="25:26" x14ac:dyDescent="0.15">
      <c r="Y81" s="31" t="s">
        <v>355</v>
      </c>
      <c r="Z81" s="31" t="s">
        <v>484</v>
      </c>
    </row>
    <row r="82" spans="25:26" x14ac:dyDescent="0.15">
      <c r="Y82" s="31" t="s">
        <v>356</v>
      </c>
      <c r="Z82" s="31" t="s">
        <v>485</v>
      </c>
    </row>
    <row r="83" spans="25:26" x14ac:dyDescent="0.15">
      <c r="Y83" s="31" t="s">
        <v>357</v>
      </c>
      <c r="Z83" s="31" t="s">
        <v>486</v>
      </c>
    </row>
    <row r="84" spans="25:26" x14ac:dyDescent="0.15">
      <c r="Y84" s="31" t="s">
        <v>358</v>
      </c>
      <c r="Z84" s="31" t="s">
        <v>487</v>
      </c>
    </row>
    <row r="85" spans="25:26" x14ac:dyDescent="0.15">
      <c r="Y85" s="31" t="s">
        <v>359</v>
      </c>
      <c r="Z85" s="31" t="s">
        <v>488</v>
      </c>
    </row>
    <row r="86" spans="25:26" x14ac:dyDescent="0.15">
      <c r="Y86" s="31" t="s">
        <v>360</v>
      </c>
      <c r="Z86" s="31" t="s">
        <v>489</v>
      </c>
    </row>
    <row r="87" spans="25:26" x14ac:dyDescent="0.15">
      <c r="Y87" s="31" t="s">
        <v>361</v>
      </c>
      <c r="Z87" s="31" t="s">
        <v>490</v>
      </c>
    </row>
    <row r="88" spans="25:26" x14ac:dyDescent="0.15">
      <c r="Y88" s="31" t="s">
        <v>362</v>
      </c>
      <c r="Z88" s="31" t="s">
        <v>491</v>
      </c>
    </row>
    <row r="89" spans="25:26" x14ac:dyDescent="0.15">
      <c r="Y89" s="31" t="s">
        <v>363</v>
      </c>
      <c r="Z89" s="31" t="s">
        <v>492</v>
      </c>
    </row>
    <row r="90" spans="25:26" x14ac:dyDescent="0.15">
      <c r="Y90" s="31" t="s">
        <v>364</v>
      </c>
      <c r="Z90" s="31" t="s">
        <v>493</v>
      </c>
    </row>
    <row r="91" spans="25:26" x14ac:dyDescent="0.15">
      <c r="Y91" s="31" t="s">
        <v>365</v>
      </c>
      <c r="Z91" s="31" t="s">
        <v>494</v>
      </c>
    </row>
    <row r="92" spans="25:26" x14ac:dyDescent="0.15">
      <c r="Y92" s="31" t="s">
        <v>366</v>
      </c>
      <c r="Z92" s="31" t="s">
        <v>495</v>
      </c>
    </row>
    <row r="93" spans="25:26" x14ac:dyDescent="0.15">
      <c r="Y93" s="31" t="s">
        <v>367</v>
      </c>
      <c r="Z93" s="31" t="s">
        <v>496</v>
      </c>
    </row>
    <row r="94" spans="25:26" x14ac:dyDescent="0.15">
      <c r="Y94" s="31" t="s">
        <v>368</v>
      </c>
      <c r="Z94" s="31" t="s">
        <v>497</v>
      </c>
    </row>
    <row r="95" spans="25:26" x14ac:dyDescent="0.15">
      <c r="Y95" s="31" t="s">
        <v>369</v>
      </c>
      <c r="Z95" s="31" t="s">
        <v>498</v>
      </c>
    </row>
    <row r="96" spans="25:26" x14ac:dyDescent="0.15">
      <c r="Y96" s="31" t="s">
        <v>273</v>
      </c>
      <c r="Z96" s="31" t="s">
        <v>499</v>
      </c>
    </row>
    <row r="97" spans="25:26" x14ac:dyDescent="0.15">
      <c r="Y97" s="31" t="s">
        <v>370</v>
      </c>
      <c r="Z97" s="31" t="s">
        <v>500</v>
      </c>
    </row>
    <row r="98" spans="25:26" x14ac:dyDescent="0.15">
      <c r="Y98" s="31" t="s">
        <v>371</v>
      </c>
      <c r="Z98" s="31" t="s">
        <v>501</v>
      </c>
    </row>
    <row r="99" spans="25:26" x14ac:dyDescent="0.15">
      <c r="Y99" s="31" t="s">
        <v>401</v>
      </c>
      <c r="Z99" s="31" t="s">
        <v>502</v>
      </c>
    </row>
    <row r="100" spans="25:26" x14ac:dyDescent="0.15">
      <c r="Y100" s="31" t="s">
        <v>587</v>
      </c>
      <c r="Z100" s="31" t="s">
        <v>503</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2022-08-26T02:09:03Z</dcterms:created>
  <dcterms:modified xsi:type="dcterms:W3CDTF">2022-08-26T07:41:19Z</dcterms:modified>
</cp:coreProperties>
</file>