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行政事業レビューシート!$A$1:$AY$164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3" i="3" l="1"/>
  <c r="P23" i="3"/>
  <c r="P26" i="3" l="1"/>
  <c r="AD19" i="3" l="1"/>
  <c r="AQ50" i="3" l="1"/>
  <c r="AM49" i="3" l="1"/>
  <c r="AM50" i="3" l="1"/>
  <c r="AY164" i="3" l="1"/>
  <c r="AY163" i="3"/>
  <c r="AY162" i="3"/>
  <c r="AY161" i="3"/>
  <c r="AY160" i="3"/>
  <c r="AY159" i="3"/>
  <c r="AY158" i="3"/>
  <c r="AY157" i="3"/>
  <c r="AY156" i="3"/>
  <c r="AY152" i="3"/>
  <c r="AY155" i="3" s="1"/>
  <c r="AY148" i="3"/>
  <c r="AY149" i="3" s="1"/>
  <c r="AY144" i="3"/>
  <c r="AY145" i="3" s="1"/>
  <c r="AY137" i="3"/>
  <c r="AY132" i="3"/>
  <c r="AY54" i="3"/>
  <c r="AY55" i="3" s="1"/>
  <c r="AY41" i="3"/>
  <c r="AY42" i="3" s="1"/>
  <c r="AY34" i="3"/>
  <c r="AY36" i="3" s="1"/>
  <c r="AY47" i="3" l="1"/>
  <c r="AY147" i="3"/>
  <c r="AY146" i="3"/>
  <c r="AY150" i="3"/>
  <c r="AY154" i="3"/>
  <c r="AY39" i="3"/>
  <c r="AY40" i="3"/>
  <c r="AY46" i="3"/>
  <c r="AY35" i="3"/>
  <c r="AY134" i="3"/>
  <c r="AY37" i="3"/>
  <c r="AY44" i="3"/>
  <c r="AY38" i="3"/>
  <c r="AY45" i="3"/>
  <c r="AY133" i="3"/>
  <c r="AY135" i="3"/>
  <c r="AY136" i="3"/>
  <c r="AY43" i="3"/>
  <c r="AY151" i="3"/>
  <c r="AY153" i="3"/>
  <c r="AW97" i="3"/>
  <c r="AT97" i="3"/>
  <c r="AQ97" i="3"/>
  <c r="AL97" i="3"/>
  <c r="AI97" i="3"/>
  <c r="AF97" i="3"/>
  <c r="Z97" i="3"/>
  <c r="W97" i="3"/>
  <c r="T97" i="3"/>
  <c r="N97" i="3"/>
  <c r="K97" i="3"/>
  <c r="H97" i="3"/>
  <c r="AW96" i="3"/>
  <c r="AT96" i="3"/>
  <c r="AQ96" i="3"/>
  <c r="AL96" i="3"/>
  <c r="AI96" i="3"/>
  <c r="AF96" i="3"/>
  <c r="Z96" i="3"/>
  <c r="W96" i="3"/>
  <c r="T96" i="3"/>
  <c r="N96" i="3"/>
  <c r="K96" i="3"/>
  <c r="H96" i="3"/>
  <c r="AV2" i="3" l="1"/>
  <c r="C12" i="4" l="1"/>
  <c r="W26" i="3" l="1"/>
  <c r="C23" i="4" l="1"/>
  <c r="C24" i="4"/>
  <c r="W21" i="3" l="1"/>
  <c r="AD21" i="3"/>
  <c r="P21" i="3"/>
  <c r="P18" i="3" l="1"/>
  <c r="P20" i="3" s="1"/>
  <c r="W18" i="3"/>
  <c r="W20" i="3" s="1"/>
  <c r="Y136" i="3"/>
  <c r="AU136" i="3"/>
  <c r="AU131" i="3"/>
  <c r="Y13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<sst xmlns="http://schemas.openxmlformats.org/spreadsheetml/2006/main" count="903" uniqueCount="657">
  <si>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</si>
  <si>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</si>
  <si>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</si>
  <si>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</si>
  <si>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</si>
  <si>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</si>
  <si>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</si>
  <si>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</si>
  <si>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</si>
  <si>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</si>
  <si>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</si>
  <si>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</si>
  <si>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</si>
  <si>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</si>
  <si>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</si>
  <si>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</si>
  <si>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</si>
  <si>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</si>
  <si>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</si>
  <si>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</si>
  <si>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</si>
  <si>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</si>
  <si>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</si>
  <si>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</si>
  <si>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</si>
  <si>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</si>
  <si>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</si>
  <si>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</si>
  <si>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</si>
  <si>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</si>
  <si>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</si>
  <si>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</si>
  <si>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</si>
  <si>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</si>
  <si>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</si>
  <si>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</si>
  <si>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</si>
  <si>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</si>
  <si>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</si>
  <si>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</si>
  <si>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</si>
  <si>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</si>
  <si>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</si>
  <si>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</si>
  <si>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</si>
  <si>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</si>
  <si>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</si>
  <si>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</si>
  <si>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</si>
  <si>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</si>
  <si>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</si>
  <si>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</si>
  <si>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</si>
  <si>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</si>
  <si>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</si>
  <si>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</si>
  <si>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</si>
  <si>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</si>
  <si>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</si>
  <si>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</si>
  <si>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</si>
  <si>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</si>
  <si>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</si>
  <si>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</si>
  <si>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</si>
  <si>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</si>
  <si>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</si>
  <si>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</si>
  <si>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</si>
  <si>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</si>
  <si>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</si>
  <si>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</si>
  <si>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</si>
  <si>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</si>
  <si>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</si>
  <si>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</si>
  <si>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</si>
  <si>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</si>
  <si>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</si>
  <si>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</si>
  <si>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</si>
  <si>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</si>
  <si>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</si>
  <si>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</si>
  <si>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</si>
  <si>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</si>
  <si>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</si>
  <si>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</si>
  <si>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</si>
  <si>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</si>
  <si>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</si>
  <si>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</si>
  <si>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</si>
  <si>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</si>
  <si>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</si>
  <si>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</si>
  <si>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</si>
  <si>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</si>
  <si>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</si>
  <si>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</si>
  <si>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</si>
  <si>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</si>
  <si>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</si>
  <si>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</si>
  <si>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</si>
  <si>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</si>
  <si>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</si>
  <si>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</si>
  <si>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</si>
  <si>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</si>
  <si>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</si>
  <si>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</si>
  <si>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</si>
  <si>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</si>
  <si>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</si>
  <si>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</si>
  <si>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</si>
  <si>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</si>
  <si>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</si>
  <si>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</si>
  <si>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</si>
  <si>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</si>
  <si>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</si>
  <si>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</si>
  <si>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</si>
  <si>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</si>
  <si>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</si>
  <si>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</si>
  <si>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</si>
  <si>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</si>
  <si>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</si>
  <si>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</si>
  <si>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</si>
  <si>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</si>
  <si>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</si>
  <si>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</si>
  <si>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</si>
  <si>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</si>
  <si>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</si>
  <si>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</si>
  <si>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</si>
  <si>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</si>
  <si>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</si>
  <si>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</si>
  <si>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</si>
  <si>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</si>
  <si>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</si>
  <si>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</si>
  <si>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</si>
  <si>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</si>
  <si>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</si>
  <si>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</si>
  <si>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</si>
  <si>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</si>
  <si>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</si>
  <si>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</si>
  <si>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</si>
  <si>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</si>
  <si>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</si>
  <si>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</si>
  <si>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</si>
  <si>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</si>
  <si>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</si>
  <si>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</si>
  <si>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</si>
  <si>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</si>
  <si>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</si>
  <si>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</si>
  <si>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</si>
  <si>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</si>
  <si>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</si>
  <si>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</si>
  <si>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</si>
  <si>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</si>
  <si>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</si>
  <si>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</si>
  <si>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</si>
  <si>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</si>
  <si>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</si>
  <si>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</si>
  <si>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</si>
  <si>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</si>
  <si>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</si>
  <si>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</si>
  <si>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</si>
  <si>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</si>
  <si>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</si>
  <si>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</si>
  <si>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</si>
  <si>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</si>
  <si>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</si>
  <si>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</si>
  <si>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</si>
  <si>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</si>
  <si>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</si>
  <si>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</si>
  <si>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</si>
  <si>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</si>
  <si>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</si>
  <si>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</si>
  <si>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</si>
  <si>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</si>
  <si>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</si>
  <si>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</si>
  <si>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</si>
  <si>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</si>
  <si>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</si>
  <si>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</si>
  <si>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</si>
  <si>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</si>
  <si>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</si>
  <si>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</si>
  <si>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</si>
  <si>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</si>
  <si>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</si>
  <si>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　</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</si>
  <si>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</si>
  <si>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</si>
  <si>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</si>
  <si>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</si>
  <si>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</si>
  <si>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</si>
  <si>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</si>
  <si>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</si>
  <si>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</si>
  <si>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</si>
  <si>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</si>
  <si>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</si>
  <si>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</si>
  <si>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</si>
  <si>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</si>
  <si>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</si>
  <si>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</si>
  <si>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</si>
  <si>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</si>
  <si>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</si>
  <si>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</si>
  <si>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</si>
  <si>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</si>
  <si>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</si>
  <si>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</si>
  <si>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</si>
  <si>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</si>
  <si>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</si>
  <si>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</si>
  <si>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</si>
  <si>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</si>
  <si>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</si>
  <si>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</si>
  <si>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</si>
  <si>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</si>
  <si>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</si>
  <si>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</si>
  <si>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</si>
  <si>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</si>
  <si>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</si>
  <si>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</si>
  <si>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</si>
  <si>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</si>
  <si>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</si>
  <si>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</si>
  <si>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</si>
  <si>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</si>
  <si>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</si>
  <si>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</si>
  <si>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</si>
  <si>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</si>
  <si>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</si>
  <si>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</si>
  <si>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</si>
  <si>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</si>
  <si>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</si>
  <si>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</si>
  <si>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</si>
  <si>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</si>
  <si>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</si>
  <si>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</si>
  <si>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</si>
  <si>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</si>
  <si>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</si>
  <si>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</si>
  <si>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</si>
  <si>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</si>
  <si>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</si>
  <si>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</si>
  <si>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</si>
  <si>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</si>
  <si>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</si>
  <si>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</si>
  <si>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</si>
  <si>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</si>
  <si>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</si>
  <si>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</si>
  <si>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</si>
  <si>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</si>
  <si>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</si>
  <si>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</si>
  <si>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</si>
  <si>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</si>
  <si>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</si>
  <si>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</si>
  <si>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</si>
  <si>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</si>
  <si>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</si>
  <si>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</si>
  <si>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</si>
  <si>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</si>
  <si>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</si>
  <si>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</si>
  <si>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</si>
  <si>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</si>
  <si>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</si>
  <si>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</si>
  <si>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</si>
  <si>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</si>
  <si>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</si>
  <si>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</si>
  <si>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</si>
  <si>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</si>
  <si>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</si>
  <si>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</si>
  <si>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</si>
  <si>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</si>
  <si>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</si>
  <si>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</si>
  <si>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</si>
  <si>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</si>
  <si>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</si>
  <si>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</si>
  <si>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</si>
  <si>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</si>
  <si>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</si>
  <si>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</si>
  <si>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</si>
  <si>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</si>
  <si>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</si>
  <si>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</si>
  <si>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</si>
  <si>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</si>
  <si>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</si>
  <si>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</si>
  <si>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</si>
  <si>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</si>
  <si>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</si>
  <si>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</si>
  <si>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</si>
  <si>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</si>
  <si>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</si>
  <si>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</si>
  <si>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</si>
  <si>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</si>
  <si>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</si>
  <si>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</si>
  <si>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</si>
  <si>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</si>
  <si>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</si>
  <si>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</si>
  <si>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</si>
  <si>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</si>
  <si>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</si>
  <si>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</si>
  <si>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</si>
  <si>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</si>
  <si>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</si>
  <si>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</si>
  <si>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</si>
  <si>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</si>
  <si>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</si>
  <si>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</si>
  <si>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</si>
  <si>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</si>
  <si>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</si>
  <si>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</si>
  <si>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</si>
  <si>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</si>
  <si>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</si>
  <si>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</si>
  <si>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</si>
  <si>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</si>
  <si>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</si>
  <si>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</si>
  <si>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</si>
  <si>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</si>
  <si>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</si>
  <si>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</si>
  <si>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</si>
  <si>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</si>
  <si>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</si>
  <si>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</si>
  <si>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</si>
  <si>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</si>
  <si>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</si>
  <si>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</si>
  <si>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</si>
  <si>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</si>
  <si>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</si>
  <si>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</si>
  <si>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</si>
  <si>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</si>
  <si>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</si>
  <si>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</si>
  <si>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</si>
  <si>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</si>
  <si>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</si>
  <si>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</si>
  <si>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</si>
  <si>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</si>
  <si>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</si>
  <si>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</si>
  <si>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</si>
  <si>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</si>
  <si>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</si>
  <si>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</si>
  <si>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</si>
  <si>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</si>
  <si>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</si>
  <si>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</si>
  <si>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</si>
  <si>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</si>
  <si>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</si>
  <si>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</si>
  <si>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</si>
  <si>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</si>
  <si>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</si>
  <si>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</si>
  <si>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</si>
  <si>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</si>
  <si>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</si>
  <si>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</si>
  <si>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</si>
  <si>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</si>
  <si>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</si>
  <si>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</si>
  <si>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</si>
  <si>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</si>
  <si>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</si>
  <si>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</si>
  <si>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</si>
  <si>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</si>
  <si>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</si>
  <si>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</si>
  <si>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</si>
  <si>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</si>
  <si>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</si>
  <si>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</si>
  <si>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</si>
  <si>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</si>
  <si>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</si>
  <si>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</si>
  <si>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</si>
  <si>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</si>
  <si>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</si>
  <si>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</si>
  <si>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</si>
  <si>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</si>
  <si>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</si>
  <si>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</si>
  <si>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</si>
  <si>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</si>
  <si>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</si>
  <si>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</si>
  <si>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</si>
  <si>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</si>
  <si>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</si>
  <si>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</si>
  <si>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</si>
  <si>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</si>
  <si>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</si>
  <si>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</si>
  <si>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</si>
  <si>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</si>
  <si>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</si>
  <si>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</si>
  <si>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</si>
  <si>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</si>
  <si>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</si>
  <si>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</si>
  <si>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</si>
  <si>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</si>
  <si>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</si>
  <si>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</si>
  <si>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</si>
  <si>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</si>
  <si>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</si>
  <si>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</si>
  <si>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</si>
  <si>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</si>
  <si>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</si>
  <si>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</si>
  <si>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</si>
  <si>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</si>
  <si>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</si>
  <si>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</si>
  <si>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</si>
  <si>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</si>
  <si>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</si>
  <si>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</si>
  <si>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</si>
  <si>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</si>
  <si>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</si>
  <si>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</si>
  <si>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</si>
  <si>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</si>
  <si>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</si>
  <si>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</si>
  <si>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</si>
  <si>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</si>
  <si>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</si>
  <si>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</si>
  <si>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</si>
  <si>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</si>
  <si>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</si>
  <si>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</si>
  <si>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</si>
  <si>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</si>
  <si>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</si>
  <si>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</si>
  <si>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</si>
  <si>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</si>
  <si>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</si>
  <si>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</si>
  <si>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</si>
  <si>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</si>
  <si>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</si>
  <si>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</si>
  <si>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</si>
  <si>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</si>
  <si>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</si>
  <si>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</si>
  <si>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</si>
  <si>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</si>
  <si>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</si>
  <si>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</si>
  <si>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</si>
  <si>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</si>
  <si>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</si>
  <si>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</si>
  <si>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</si>
  <si>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</si>
  <si>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</si>
  <si>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</si>
  <si>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</si>
  <si>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</si>
  <si>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</si>
  <si>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</si>
  <si>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</si>
  <si>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</si>
  <si>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</si>
  <si>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</si>
  <si>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</si>
  <si>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</si>
  <si>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</si>
  <si>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</si>
  <si>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</si>
  <si>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</si>
  <si>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</si>
  <si>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</si>
  <si>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</si>
  <si>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</si>
  <si>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府</t>
  </si>
  <si>
    <t>内閣府</t>
  </si>
  <si>
    <t>水産基盤整備に必要な経費</t>
    <phoneticPr fontId="6"/>
  </si>
  <si>
    <t>内閣府　沖縄振興局</t>
    <phoneticPr fontId="6"/>
  </si>
  <si>
    <t>参事官（振興第二担当）</t>
    <phoneticPr fontId="6"/>
  </si>
  <si>
    <t>参事官　森　寛敬</t>
    <phoneticPr fontId="6"/>
  </si>
  <si>
    <t>○</t>
  </si>
  <si>
    <t>沖縄振興特別措置法第105条
漁港漁場整備法第20条</t>
    <phoneticPr fontId="6"/>
  </si>
  <si>
    <t>沖縄振興計画、沖縄振興基本方針、漁港漁場整備長期計画</t>
    <phoneticPr fontId="6"/>
  </si>
  <si>
    <t>周囲を広大で良好な漁場に囲まれた沖縄県において水産業の振興を図るとともに、熱帯性気候下で安全に操業出来る環境づくり、離島地域に求められる緊急時の輸送手段の確保や漁業経営の安定化を図るため、漁港・漁場の整備を計画的に推進する。</t>
    <phoneticPr fontId="6"/>
  </si>
  <si>
    <t>漁業活動や水産物流通の拠点、台風等荒天時の避難や緊急時の物資輸送の拠点、老朽化が懸念される漁港施設の長寿命化対策、効率的・経済的に漁獲を行うための浮魚礁（パヤオ）の整備を計画的に実施する。（補助率９／１０等）</t>
    <phoneticPr fontId="6"/>
  </si>
  <si>
    <t>-</t>
    <phoneticPr fontId="6"/>
  </si>
  <si>
    <t>水産基盤整備事業費補助</t>
    <phoneticPr fontId="6"/>
  </si>
  <si>
    <t>特定漁港漁場整備費</t>
    <phoneticPr fontId="6"/>
  </si>
  <si>
    <t>水産基盤整備調査費補助</t>
    <phoneticPr fontId="6"/>
  </si>
  <si>
    <t>令和３年度までに、漁船が台風時に安全に避難できる岸壁整備率を61%(平成22年度)から75%まで上昇させる。</t>
    <phoneticPr fontId="6"/>
  </si>
  <si>
    <t>漁船が台風時に安全に避難できる岸壁整備率</t>
    <phoneticPr fontId="6"/>
  </si>
  <si>
    <t>沖縄21世紀ビジョン実施計画</t>
    <phoneticPr fontId="6"/>
  </si>
  <si>
    <t>-</t>
    <phoneticPr fontId="6"/>
  </si>
  <si>
    <t>令和３年度までに、流通拠点漁港の陸揚岸壁の耐震化整備率を52%(平成22年度)から85%まで上昇させる。</t>
    <phoneticPr fontId="6"/>
  </si>
  <si>
    <t>流通拠点漁港の陸揚岸壁の耐震化整備率</t>
    <phoneticPr fontId="6"/>
  </si>
  <si>
    <t>令和３年度までに、更新整備された浮漁礁更新整備率を0%(平成22年度)から100%まで上昇させる。</t>
    <phoneticPr fontId="6"/>
  </si>
  <si>
    <t>更新整備された浮漁礁更新整備率</t>
    <phoneticPr fontId="6"/>
  </si>
  <si>
    <t>水産基盤整備事業の実施地区数</t>
    <phoneticPr fontId="6"/>
  </si>
  <si>
    <t>地区</t>
    <rPh sb="0" eb="2">
      <t>チク</t>
    </rPh>
    <phoneticPr fontId="6"/>
  </si>
  <si>
    <t>執行額（国費）／地区数　　　　　　　　　　</t>
    <phoneticPr fontId="6"/>
  </si>
  <si>
    <t>百万円</t>
    <rPh sb="0" eb="3">
      <t>ヒャクマンエン</t>
    </rPh>
    <phoneticPr fontId="6"/>
  </si>
  <si>
    <t>4,200/29</t>
    <phoneticPr fontId="6"/>
  </si>
  <si>
    <t>3,278/30</t>
    <phoneticPr fontId="6"/>
  </si>
  <si>
    <t>水産基盤の整備は、水産物の安定供給等のため重要な事業である。</t>
    <phoneticPr fontId="6"/>
  </si>
  <si>
    <t>適切な役割分担の下、事業が実施されている。</t>
    <phoneticPr fontId="6"/>
  </si>
  <si>
    <t>漁業活動の根拠地となる漁港、漁場の整備を行うものであり、高い優先度を持った事業である。</t>
    <phoneticPr fontId="6"/>
  </si>
  <si>
    <t>受益者は県民であり、関係法令等により国と沖縄県等との負担割合は適切に定められている。</t>
    <phoneticPr fontId="6"/>
  </si>
  <si>
    <t>施工規模、施工条件、資材価格などにより変動するが、コストの縮減に努めている。</t>
    <phoneticPr fontId="6"/>
  </si>
  <si>
    <t>費目・使途については、事業目的に則した工事費等に限定している。</t>
    <phoneticPr fontId="6"/>
  </si>
  <si>
    <t>‐</t>
  </si>
  <si>
    <t>整備された施設は、効率的な漁業活動のために十分活用されている。</t>
    <phoneticPr fontId="6"/>
  </si>
  <si>
    <t>　周囲を広大で良好な漁場に囲まれた沖縄県において、水産業の果たす役割は重要であり、漁港・漁場の整備は漁業者のニーズが高く、また離島の多い沖縄県においては、漁港は緊急時の物資輸送の拠点、海域監視の拠点でもあり、広く県民のニーズがあり、優先度が高い。
　本事業は、沖縄振興計画における「第３章基本施策　３　希望と活力にあふれる豊かな島を目指して　(7)亜熱帯性気候等を生かした農林水産業の振興　カ　亜熱帯・島しょ性に適合した農林水産業の基盤整備」に係る施策として着実に事業が推進されている。</t>
    <phoneticPr fontId="6"/>
  </si>
  <si>
    <t>引き続き農林水産省と連携し、事業の進捗状況を的確に把握した上で、本事業の適正な推進に努めたい。</t>
    <phoneticPr fontId="6"/>
  </si>
  <si>
    <t>0110</t>
    <phoneticPr fontId="6"/>
  </si>
  <si>
    <t>0068</t>
    <phoneticPr fontId="6"/>
  </si>
  <si>
    <t>0065</t>
    <phoneticPr fontId="6"/>
  </si>
  <si>
    <t>0071</t>
    <phoneticPr fontId="6"/>
  </si>
  <si>
    <t>0064</t>
    <phoneticPr fontId="6"/>
  </si>
  <si>
    <t>0067</t>
    <phoneticPr fontId="6"/>
  </si>
  <si>
    <t>0070</t>
    <phoneticPr fontId="6"/>
  </si>
  <si>
    <t>無</t>
  </si>
  <si>
    <t>現地発生材を用いた資材の使用などによりコスト縮減を行っている。</t>
    <phoneticPr fontId="6"/>
  </si>
  <si>
    <t>A.沖縄県</t>
    <rPh sb="2" eb="5">
      <t>オキナワケン</t>
    </rPh>
    <phoneticPr fontId="6"/>
  </si>
  <si>
    <t>工事費</t>
    <rPh sb="0" eb="3">
      <t>コウジヒ</t>
    </rPh>
    <phoneticPr fontId="6"/>
  </si>
  <si>
    <t>漁港漁場の整備</t>
    <rPh sb="0" eb="2">
      <t>ギョコウ</t>
    </rPh>
    <rPh sb="2" eb="4">
      <t>ギョジョウ</t>
    </rPh>
    <rPh sb="5" eb="7">
      <t>セイビ</t>
    </rPh>
    <phoneticPr fontId="6"/>
  </si>
  <si>
    <t>補助金</t>
    <rPh sb="0" eb="3">
      <t>ホジョキン</t>
    </rPh>
    <phoneticPr fontId="6"/>
  </si>
  <si>
    <t>指導監督費</t>
    <rPh sb="0" eb="2">
      <t>シドウ</t>
    </rPh>
    <rPh sb="2" eb="5">
      <t>カントクヒ</t>
    </rPh>
    <phoneticPr fontId="6"/>
  </si>
  <si>
    <t>市町村が実施する漁港漁場の整備に対する補助金</t>
    <rPh sb="0" eb="3">
      <t>シチョウソン</t>
    </rPh>
    <rPh sb="4" eb="6">
      <t>ジッシ</t>
    </rPh>
    <rPh sb="8" eb="10">
      <t>ギョコウ</t>
    </rPh>
    <rPh sb="10" eb="12">
      <t>ギョジョウ</t>
    </rPh>
    <rPh sb="13" eb="15">
      <t>セイビ</t>
    </rPh>
    <rPh sb="16" eb="17">
      <t>タイ</t>
    </rPh>
    <rPh sb="19" eb="21">
      <t>ホジョ</t>
    </rPh>
    <rPh sb="21" eb="22">
      <t>キン</t>
    </rPh>
    <phoneticPr fontId="6"/>
  </si>
  <si>
    <t>市町村の指導監督に要する経費</t>
    <rPh sb="0" eb="3">
      <t>シチョウソン</t>
    </rPh>
    <rPh sb="4" eb="6">
      <t>シドウ</t>
    </rPh>
    <rPh sb="6" eb="8">
      <t>カントク</t>
    </rPh>
    <rPh sb="9" eb="10">
      <t>ヨウ</t>
    </rPh>
    <rPh sb="12" eb="14">
      <t>ケイヒ</t>
    </rPh>
    <phoneticPr fontId="6"/>
  </si>
  <si>
    <t>沖縄県</t>
    <rPh sb="0" eb="3">
      <t>オキナワケン</t>
    </rPh>
    <phoneticPr fontId="6"/>
  </si>
  <si>
    <t>補助金等交付</t>
  </si>
  <si>
    <t>名護市</t>
  </si>
  <si>
    <t>浦添市</t>
  </si>
  <si>
    <t>南城市</t>
  </si>
  <si>
    <t>久米島町</t>
  </si>
  <si>
    <t>うるま市</t>
  </si>
  <si>
    <t>宮古島市</t>
  </si>
  <si>
    <t>渡嘉敷村</t>
  </si>
  <si>
    <t>石垣市</t>
  </si>
  <si>
    <t>八重瀬町</t>
  </si>
  <si>
    <t>中城村</t>
  </si>
  <si>
    <t>-</t>
    <phoneticPr fontId="6"/>
  </si>
  <si>
    <t>3,613/35</t>
    <phoneticPr fontId="6"/>
  </si>
  <si>
    <t>令和２年度までの達成率はどれも9割を超えており、令和3年度の最終目標値に向けて、引き続き事業進捗を図っていく。</t>
    <phoneticPr fontId="6"/>
  </si>
  <si>
    <t>活動実績は、当初見込みの通りとなっている。</t>
    <phoneticPr fontId="6"/>
  </si>
  <si>
    <t>執行額（国費）/地区数</t>
    <phoneticPr fontId="6"/>
  </si>
  <si>
    <t>D.名護市</t>
    <rPh sb="2" eb="5">
      <t>ナゴシ</t>
    </rPh>
    <phoneticPr fontId="6"/>
  </si>
  <si>
    <t>測量設計費</t>
    <rPh sb="0" eb="2">
      <t>ソクリョウ</t>
    </rPh>
    <rPh sb="2" eb="4">
      <t>セッケイ</t>
    </rPh>
    <rPh sb="4" eb="5">
      <t>ヒ</t>
    </rPh>
    <phoneticPr fontId="6"/>
  </si>
  <si>
    <t>B.沖縄県</t>
    <rPh sb="2" eb="5">
      <t>オキナワケン</t>
    </rPh>
    <phoneticPr fontId="6"/>
  </si>
  <si>
    <t>用地補償費</t>
    <rPh sb="0" eb="2">
      <t>ヨウチ</t>
    </rPh>
    <rPh sb="2" eb="4">
      <t>ホショウ</t>
    </rPh>
    <rPh sb="4" eb="5">
      <t>ヒ</t>
    </rPh>
    <phoneticPr fontId="6"/>
  </si>
  <si>
    <t>C.水産庁</t>
    <rPh sb="2" eb="5">
      <t>スイサンチョウ</t>
    </rPh>
    <phoneticPr fontId="6"/>
  </si>
  <si>
    <t>測量設計費等</t>
    <rPh sb="0" eb="2">
      <t>ソクリョウ</t>
    </rPh>
    <rPh sb="2" eb="4">
      <t>セッケイ</t>
    </rPh>
    <rPh sb="4" eb="5">
      <t>ヒ</t>
    </rPh>
    <rPh sb="5" eb="6">
      <t>ナド</t>
    </rPh>
    <phoneticPr fontId="6"/>
  </si>
  <si>
    <t>漁業取締船係留岸壁の整備にかかる測量設計費</t>
    <rPh sb="16" eb="18">
      <t>ソクリョウ</t>
    </rPh>
    <rPh sb="18" eb="20">
      <t>セッケイ</t>
    </rPh>
    <rPh sb="20" eb="21">
      <t>ヒ</t>
    </rPh>
    <phoneticPr fontId="6"/>
  </si>
  <si>
    <t>水産基盤整備事業に係る事業費・補助金</t>
    <rPh sb="0" eb="2">
      <t>スイサン</t>
    </rPh>
    <rPh sb="2" eb="4">
      <t>キバン</t>
    </rPh>
    <rPh sb="4" eb="6">
      <t>セイビ</t>
    </rPh>
    <rPh sb="6" eb="8">
      <t>ジギョウ</t>
    </rPh>
    <rPh sb="9" eb="10">
      <t>カカ</t>
    </rPh>
    <rPh sb="11" eb="14">
      <t>ジギョウヒ</t>
    </rPh>
    <rPh sb="15" eb="18">
      <t>ホジョキン</t>
    </rPh>
    <phoneticPr fontId="6"/>
  </si>
  <si>
    <t>漁港漁場施設の整備等に係る経費</t>
    <rPh sb="0" eb="2">
      <t>ギョコウ</t>
    </rPh>
    <rPh sb="2" eb="4">
      <t>ギョジョウ</t>
    </rPh>
    <rPh sb="4" eb="6">
      <t>シセツ</t>
    </rPh>
    <rPh sb="7" eb="9">
      <t>セイビ</t>
    </rPh>
    <rPh sb="9" eb="10">
      <t>ナド</t>
    </rPh>
    <rPh sb="11" eb="12">
      <t>カカ</t>
    </rPh>
    <rPh sb="13" eb="15">
      <t>ケイヒ</t>
    </rPh>
    <phoneticPr fontId="6"/>
  </si>
  <si>
    <t>漁港漁場の整備に係る測量設計費</t>
    <rPh sb="0" eb="2">
      <t>ギョコウ</t>
    </rPh>
    <rPh sb="2" eb="4">
      <t>ギョジョウ</t>
    </rPh>
    <rPh sb="5" eb="7">
      <t>セイビ</t>
    </rPh>
    <rPh sb="8" eb="9">
      <t>カカ</t>
    </rPh>
    <rPh sb="10" eb="12">
      <t>ソクリョウ</t>
    </rPh>
    <rPh sb="12" eb="15">
      <t>セッケイヒ</t>
    </rPh>
    <phoneticPr fontId="6"/>
  </si>
  <si>
    <t>漁港の整備に係る用地費</t>
    <rPh sb="0" eb="2">
      <t>ギョコウ</t>
    </rPh>
    <rPh sb="3" eb="5">
      <t>セイビ</t>
    </rPh>
    <rPh sb="6" eb="7">
      <t>カカ</t>
    </rPh>
    <rPh sb="8" eb="11">
      <t>ヨウチヒ</t>
    </rPh>
    <phoneticPr fontId="6"/>
  </si>
  <si>
    <t>繰越額は、翌年度事業の早期着工に向けた翌債承認済のものであり、適正規模である。</t>
    <rPh sb="0" eb="2">
      <t>クリコシ</t>
    </rPh>
    <rPh sb="2" eb="3">
      <t>ガク</t>
    </rPh>
    <rPh sb="5" eb="8">
      <t>ヨクネンド</t>
    </rPh>
    <rPh sb="8" eb="10">
      <t>ジギョウ</t>
    </rPh>
    <rPh sb="11" eb="13">
      <t>ソウキ</t>
    </rPh>
    <rPh sb="13" eb="15">
      <t>チャッコウ</t>
    </rPh>
    <rPh sb="16" eb="17">
      <t>ム</t>
    </rPh>
    <rPh sb="19" eb="21">
      <t>ヨクサイ</t>
    </rPh>
    <rPh sb="21" eb="23">
      <t>ショウニン</t>
    </rPh>
    <rPh sb="23" eb="24">
      <t>ズ</t>
    </rPh>
    <rPh sb="31" eb="33">
      <t>テキセイ</t>
    </rPh>
    <rPh sb="33" eb="35">
      <t>キボ</t>
    </rPh>
    <phoneticPr fontId="6"/>
  </si>
  <si>
    <t>-</t>
    <phoneticPr fontId="6"/>
  </si>
  <si>
    <t>水産庁</t>
    <rPh sb="0" eb="3">
      <t>スイサンチョウ</t>
    </rPh>
    <phoneticPr fontId="6"/>
  </si>
  <si>
    <t>漁業取締船係留岸壁の整備にかかる測量設計費</t>
    <phoneticPr fontId="6"/>
  </si>
  <si>
    <t>支出先は県及び国であり、市町村に対しても県を通した補助金の交付を行っており、中間段階での支出はない。</t>
    <rPh sb="5" eb="6">
      <t>オヨ</t>
    </rPh>
    <rPh sb="7" eb="8">
      <t>クニ</t>
    </rPh>
    <phoneticPr fontId="6"/>
  </si>
  <si>
    <t>事業実施主体である沖縄県及び水産庁等に対して支出している。</t>
    <rPh sb="9" eb="12">
      <t>オキナワケン</t>
    </rPh>
    <rPh sb="12" eb="13">
      <t>オヨ</t>
    </rPh>
    <rPh sb="14" eb="17">
      <t>スイサンチョウ</t>
    </rPh>
    <phoneticPr fontId="6"/>
  </si>
  <si>
    <t>4,272/29</t>
    <phoneticPr fontId="6"/>
  </si>
  <si>
    <t>９．沖縄政策</t>
    <phoneticPr fontId="6"/>
  </si>
  <si>
    <t>９．沖縄振興に関する施策の推進</t>
    <phoneticPr fontId="6"/>
  </si>
  <si>
    <t>アウトカムで示された数値（75％、85％、100％）が算出された客観的根拠を示されたい。</t>
    <phoneticPr fontId="6"/>
  </si>
  <si>
    <t>外部有識者の所見を踏まえ、事業実施省庁と権限を明確化したうえで、実施省庁と連携して、事業の進捗を的確に把握し、より一層事業の有効性・効率性・成果について適切かつ的確に検証するべき。</t>
    <phoneticPr fontId="6"/>
  </si>
  <si>
    <t>新たな成長推進枠：1,090</t>
    <phoneticPr fontId="6"/>
  </si>
  <si>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6"/>
  </si>
  <si>
    <t>・アウトカムに示した成果目標の客観的根拠は、沖縄21世紀ビジョン実施計画の基本施策３－（７）亜熱帯性気候等を生かした農林水産業の振興【施策展開】３－（７）ーカ亜熱帯・島しょ性に適合した農林水産業の基盤整備に定められたものです。
・事業の推進に当たっては、下記備考のとおり、事業の経費を内閣府に一括計上し、これを農林水産省に移し替えて執行していることから、農林水産省と連携し、事業の進捗状況を的確に把握した上で、推進して参る所存。</t>
    <rPh sb="7" eb="8">
      <t>シメ</t>
    </rPh>
    <rPh sb="10" eb="12">
      <t>セイカ</t>
    </rPh>
    <rPh sb="12" eb="14">
      <t>モクヒョウ</t>
    </rPh>
    <rPh sb="15" eb="18">
      <t>キャッカンテキ</t>
    </rPh>
    <rPh sb="18" eb="20">
      <t>コンキョ</t>
    </rPh>
    <rPh sb="22" eb="24">
      <t>オキナワ</t>
    </rPh>
    <rPh sb="26" eb="28">
      <t>セイキ</t>
    </rPh>
    <rPh sb="32" eb="34">
      <t>ジッシ</t>
    </rPh>
    <rPh sb="34" eb="36">
      <t>ケイカク</t>
    </rPh>
    <rPh sb="37" eb="39">
      <t>キホン</t>
    </rPh>
    <rPh sb="39" eb="41">
      <t>セサク</t>
    </rPh>
    <rPh sb="46" eb="50">
      <t>アネッタイセイ</t>
    </rPh>
    <rPh sb="50" eb="52">
      <t>キコウ</t>
    </rPh>
    <rPh sb="52" eb="53">
      <t>ナド</t>
    </rPh>
    <rPh sb="54" eb="55">
      <t>イ</t>
    </rPh>
    <rPh sb="58" eb="60">
      <t>ノウリン</t>
    </rPh>
    <rPh sb="60" eb="63">
      <t>スイサンギョウ</t>
    </rPh>
    <rPh sb="64" eb="66">
      <t>シンコウ</t>
    </rPh>
    <rPh sb="67" eb="69">
      <t>セサク</t>
    </rPh>
    <rPh sb="69" eb="71">
      <t>テンカイ</t>
    </rPh>
    <rPh sb="79" eb="82">
      <t>アネッタイ</t>
    </rPh>
    <rPh sb="83" eb="84">
      <t>シマ</t>
    </rPh>
    <rPh sb="86" eb="87">
      <t>セイ</t>
    </rPh>
    <rPh sb="88" eb="90">
      <t>テキゴウ</t>
    </rPh>
    <rPh sb="92" eb="94">
      <t>ノウリン</t>
    </rPh>
    <rPh sb="94" eb="97">
      <t>スイサンギョウ</t>
    </rPh>
    <rPh sb="98" eb="100">
      <t>キバン</t>
    </rPh>
    <rPh sb="100" eb="102">
      <t>セイビ</t>
    </rPh>
    <rPh sb="103" eb="104">
      <t>サダ</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</si>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</sst>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0"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3"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3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4"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1"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177" fontId="0" fillId="0" borderId="92" xfId="0" applyNumberFormat="1" applyFont="1" applyFill="1" applyBorder="1" applyAlignment="1">
      <alignment horizontal="right" vertical="center"/>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38"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7" xfId="0" applyFont="1" applyFill="1" applyBorder="1" applyAlignment="1">
      <alignment horizontal="center" vertical="center"/>
    </xf>
    <xf numFmtId="0" fontId="14" fillId="2" borderId="118" xfId="0" applyFont="1" applyFill="1" applyBorder="1" applyAlignment="1">
      <alignment horizontal="center" vertical="center" wrapText="1"/>
    </xf>
    <xf numFmtId="0" fontId="14" fillId="2" borderId="124" xfId="0" applyFont="1" applyFill="1" applyBorder="1" applyAlignment="1">
      <alignment horizontal="center" vertical="center"/>
    </xf>
    <xf numFmtId="0" fontId="14" fillId="2" borderId="142" xfId="0" applyFont="1" applyFill="1" applyBorder="1" applyAlignment="1">
      <alignment horizontal="center" vertical="center"/>
    </xf>
    <xf numFmtId="0" fontId="14" fillId="2" borderId="113"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4" xfId="0" applyFont="1" applyFill="1" applyBorder="1" applyAlignment="1">
      <alignment horizontal="center" vertical="center"/>
    </xf>
    <xf numFmtId="0" fontId="0" fillId="6" borderId="140"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4"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9"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0" borderId="11"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16" fillId="3" borderId="138" xfId="0" applyFont="1" applyFill="1" applyBorder="1" applyAlignment="1">
      <alignment horizontal="center" vertical="center" textRotation="255" wrapText="1"/>
    </xf>
    <xf numFmtId="0" fontId="16" fillId="3" borderId="137"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49" fontId="0" fillId="0" borderId="125"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7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77787</xdr:colOff>
      <xdr:row>106</xdr:row>
      <xdr:rowOff>47946</xdr:rowOff>
    </xdr:from>
    <xdr:to>
      <xdr:col>35</xdr:col>
      <xdr:colOff>99340</xdr:colOff>
      <xdr:row>108</xdr:row>
      <xdr:rowOff>163212</xdr:rowOff>
    </xdr:to>
    <xdr:sp macro="" textlink="">
      <xdr:nvSpPr>
        <xdr:cNvPr id="15" name="大かっこ 14"/>
        <xdr:cNvSpPr/>
      </xdr:nvSpPr>
      <xdr:spPr>
        <a:xfrm>
          <a:off x="4548187" y="41488046"/>
          <a:ext cx="2663153" cy="826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700"/>
            </a:lnSpc>
          </a:pPr>
          <a:r>
            <a:rPr lang="ja-JP" altLang="en-US" sz="1400"/>
            <a:t>沖縄県に対する補助金の交付、指導監督</a:t>
          </a:r>
        </a:p>
      </xdr:txBody>
    </xdr:sp>
    <xdr:clientData/>
  </xdr:twoCellAnchor>
  <xdr:twoCellAnchor>
    <xdr:from>
      <xdr:col>18</xdr:col>
      <xdr:colOff>159411</xdr:colOff>
      <xdr:row>111</xdr:row>
      <xdr:rowOff>278654</xdr:rowOff>
    </xdr:from>
    <xdr:to>
      <xdr:col>22</xdr:col>
      <xdr:colOff>147253</xdr:colOff>
      <xdr:row>111</xdr:row>
      <xdr:rowOff>278654</xdr:rowOff>
    </xdr:to>
    <xdr:cxnSp macro="">
      <xdr:nvCxnSpPr>
        <xdr:cNvPr id="16" name="直線矢印コネクタ 15"/>
        <xdr:cNvCxnSpPr/>
      </xdr:nvCxnSpPr>
      <xdr:spPr>
        <a:xfrm>
          <a:off x="3817011" y="43852354"/>
          <a:ext cx="800642" cy="0"/>
        </a:xfrm>
        <a:prstGeom prst="straightConnector1">
          <a:avLst/>
        </a:prstGeom>
        <a:ln>
          <a:solidFill>
            <a:schemeClr val="tx1"/>
          </a:solidFill>
          <a:prstDash val="dash"/>
          <a:headEnd type="triangl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113</xdr:row>
      <xdr:rowOff>558800</xdr:rowOff>
    </xdr:from>
    <xdr:to>
      <xdr:col>29</xdr:col>
      <xdr:colOff>891</xdr:colOff>
      <xdr:row>115</xdr:row>
      <xdr:rowOff>60575</xdr:rowOff>
    </xdr:to>
    <xdr:cxnSp macro="">
      <xdr:nvCxnSpPr>
        <xdr:cNvPr id="18" name="直線矢印コネクタ 17"/>
        <xdr:cNvCxnSpPr/>
      </xdr:nvCxnSpPr>
      <xdr:spPr>
        <a:xfrm flipH="1">
          <a:off x="5800725" y="46555025"/>
          <a:ext cx="891" cy="540000"/>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167823</xdr:colOff>
      <xdr:row>112</xdr:row>
      <xdr:rowOff>66724</xdr:rowOff>
    </xdr:from>
    <xdr:to>
      <xdr:col>18</xdr:col>
      <xdr:colOff>181429</xdr:colOff>
      <xdr:row>113</xdr:row>
      <xdr:rowOff>194951</xdr:rowOff>
    </xdr:to>
    <xdr:sp macro="" textlink="">
      <xdr:nvSpPr>
        <xdr:cNvPr id="20" name="大かっこ 19"/>
        <xdr:cNvSpPr/>
      </xdr:nvSpPr>
      <xdr:spPr>
        <a:xfrm>
          <a:off x="1387023" y="44313524"/>
          <a:ext cx="2452006" cy="801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県管理漁港、漁場の整備</a:t>
          </a:r>
        </a:p>
      </xdr:txBody>
    </xdr:sp>
    <xdr:clientData/>
  </xdr:twoCellAnchor>
  <xdr:twoCellAnchor>
    <xdr:from>
      <xdr:col>29</xdr:col>
      <xdr:colOff>12700</xdr:colOff>
      <xdr:row>109</xdr:row>
      <xdr:rowOff>0</xdr:rowOff>
    </xdr:from>
    <xdr:to>
      <xdr:col>44</xdr:col>
      <xdr:colOff>12700</xdr:colOff>
      <xdr:row>109</xdr:row>
      <xdr:rowOff>0</xdr:rowOff>
    </xdr:to>
    <xdr:cxnSp macro="">
      <xdr:nvCxnSpPr>
        <xdr:cNvPr id="22" name="直線コネクタ 21"/>
        <xdr:cNvCxnSpPr/>
      </xdr:nvCxnSpPr>
      <xdr:spPr>
        <a:xfrm flipH="1">
          <a:off x="5905500" y="42862500"/>
          <a:ext cx="304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104679</xdr:colOff>
      <xdr:row>98</xdr:row>
      <xdr:rowOff>0</xdr:rowOff>
    </xdr:from>
    <xdr:to>
      <xdr:col>35</xdr:col>
      <xdr:colOff>121750</xdr:colOff>
      <xdr:row>100</xdr:row>
      <xdr:rowOff>126186</xdr:rowOff>
    </xdr:to>
    <xdr:sp macro="" textlink="">
      <xdr:nvSpPr>
        <xdr:cNvPr id="28" name="正方形/長方形 27"/>
        <xdr:cNvSpPr/>
      </xdr:nvSpPr>
      <xdr:spPr>
        <a:xfrm>
          <a:off x="4575079" y="37884100"/>
          <a:ext cx="2658671" cy="8373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内閣府</a:t>
          </a:r>
          <a:endParaRPr kumimoji="1" lang="en-US" altLang="ja-JP" sz="1800">
            <a:solidFill>
              <a:sysClr val="windowText" lastClr="000000"/>
            </a:solidFill>
          </a:endParaRPr>
        </a:p>
        <a:p>
          <a:pPr algn="ctr"/>
          <a:r>
            <a:rPr kumimoji="1" lang="ja-JP" altLang="en-US" sz="1800">
              <a:solidFill>
                <a:sysClr val="windowText" lastClr="000000"/>
              </a:solidFill>
            </a:rPr>
            <a:t>３，６１３百万円</a:t>
          </a:r>
          <a:endParaRPr kumimoji="1" lang="en-US" altLang="ja-JP" sz="18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22</xdr:col>
      <xdr:colOff>59856</xdr:colOff>
      <xdr:row>103</xdr:row>
      <xdr:rowOff>257167</xdr:rowOff>
    </xdr:from>
    <xdr:to>
      <xdr:col>35</xdr:col>
      <xdr:colOff>76927</xdr:colOff>
      <xdr:row>106</xdr:row>
      <xdr:rowOff>27777</xdr:rowOff>
    </xdr:to>
    <xdr:sp macro="" textlink="">
      <xdr:nvSpPr>
        <xdr:cNvPr id="29" name="正方形/長方形 28"/>
        <xdr:cNvSpPr/>
      </xdr:nvSpPr>
      <xdr:spPr>
        <a:xfrm>
          <a:off x="4530256" y="40630467"/>
          <a:ext cx="2658671" cy="83741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農林水産省（水産庁）</a:t>
          </a:r>
          <a:endParaRPr kumimoji="1" lang="en-US" altLang="ja-JP" sz="1800">
            <a:solidFill>
              <a:sysClr val="windowText" lastClr="000000"/>
            </a:solidFill>
          </a:endParaRPr>
        </a:p>
        <a:p>
          <a:pPr algn="ctr"/>
          <a:r>
            <a:rPr kumimoji="1" lang="ja-JP" altLang="en-US" sz="1800">
              <a:solidFill>
                <a:sysClr val="windowText" lastClr="000000"/>
              </a:solidFill>
            </a:rPr>
            <a:t>３，６１３百万円</a:t>
          </a:r>
          <a:endParaRPr kumimoji="1" lang="en-US" altLang="ja-JP" sz="18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22</xdr:col>
      <xdr:colOff>200830</xdr:colOff>
      <xdr:row>110</xdr:row>
      <xdr:rowOff>252188</xdr:rowOff>
    </xdr:from>
    <xdr:to>
      <xdr:col>34</xdr:col>
      <xdr:colOff>196060</xdr:colOff>
      <xdr:row>111</xdr:row>
      <xdr:rowOff>621602</xdr:rowOff>
    </xdr:to>
    <xdr:sp macro="" textlink="">
      <xdr:nvSpPr>
        <xdr:cNvPr id="30" name="正方形/長方形 29"/>
        <xdr:cNvSpPr/>
      </xdr:nvSpPr>
      <xdr:spPr>
        <a:xfrm>
          <a:off x="4671230" y="43470288"/>
          <a:ext cx="2433630" cy="72501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Ａ</a:t>
          </a:r>
          <a:r>
            <a:rPr kumimoji="1" lang="en-US" altLang="ja-JP" sz="1800">
              <a:solidFill>
                <a:sysClr val="windowText" lastClr="000000"/>
              </a:solidFill>
            </a:rPr>
            <a:t>. </a:t>
          </a:r>
          <a:r>
            <a:rPr kumimoji="1" lang="ja-JP" altLang="en-US" sz="1800">
              <a:solidFill>
                <a:sysClr val="windowText" lastClr="000000"/>
              </a:solidFill>
            </a:rPr>
            <a:t>沖縄県</a:t>
          </a:r>
          <a:endParaRPr kumimoji="1" lang="en-US" altLang="ja-JP" sz="1800">
            <a:solidFill>
              <a:sysClr val="windowText" lastClr="000000"/>
            </a:solidFill>
          </a:endParaRPr>
        </a:p>
        <a:p>
          <a:pPr algn="ctr"/>
          <a:r>
            <a:rPr kumimoji="1" lang="ja-JP" altLang="en-US" sz="1600">
              <a:solidFill>
                <a:sysClr val="windowText" lastClr="000000"/>
              </a:solidFill>
            </a:rPr>
            <a:t>３，５１９百万円</a:t>
          </a:r>
          <a:endParaRPr kumimoji="1" lang="en-US" altLang="ja-JP" sz="16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7</xdr:col>
      <xdr:colOff>89443</xdr:colOff>
      <xdr:row>110</xdr:row>
      <xdr:rowOff>263398</xdr:rowOff>
    </xdr:from>
    <xdr:to>
      <xdr:col>18</xdr:col>
      <xdr:colOff>87070</xdr:colOff>
      <xdr:row>111</xdr:row>
      <xdr:rowOff>632812</xdr:rowOff>
    </xdr:to>
    <xdr:sp macro="" textlink="">
      <xdr:nvSpPr>
        <xdr:cNvPr id="31" name="正方形/長方形 30"/>
        <xdr:cNvSpPr/>
      </xdr:nvSpPr>
      <xdr:spPr>
        <a:xfrm>
          <a:off x="1511843" y="43481498"/>
          <a:ext cx="2232827" cy="72501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Ｂ</a:t>
          </a:r>
          <a:r>
            <a:rPr kumimoji="1" lang="en-US" altLang="ja-JP" sz="1800">
              <a:solidFill>
                <a:sysClr val="windowText" lastClr="000000"/>
              </a:solidFill>
            </a:rPr>
            <a:t>. </a:t>
          </a:r>
          <a:r>
            <a:rPr kumimoji="1" lang="ja-JP" altLang="en-US" sz="1800">
              <a:solidFill>
                <a:sysClr val="windowText" lastClr="000000"/>
              </a:solidFill>
            </a:rPr>
            <a:t>県営事業</a:t>
          </a:r>
          <a:endParaRPr kumimoji="1" lang="en-US" altLang="ja-JP" sz="1800">
            <a:solidFill>
              <a:sysClr val="windowText" lastClr="000000"/>
            </a:solidFill>
          </a:endParaRPr>
        </a:p>
        <a:p>
          <a:pPr algn="ctr"/>
          <a:r>
            <a:rPr kumimoji="1" lang="ja-JP" altLang="en-US" sz="1600">
              <a:solidFill>
                <a:sysClr val="windowText" lastClr="000000"/>
              </a:solidFill>
            </a:rPr>
            <a:t>２，４９０百万円</a:t>
          </a:r>
          <a:endParaRPr kumimoji="1" lang="en-US" altLang="ja-JP" sz="16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23</xdr:col>
      <xdr:colOff>24073</xdr:colOff>
      <xdr:row>115</xdr:row>
      <xdr:rowOff>97374</xdr:rowOff>
    </xdr:from>
    <xdr:to>
      <xdr:col>35</xdr:col>
      <xdr:colOff>366</xdr:colOff>
      <xdr:row>120</xdr:row>
      <xdr:rowOff>74614</xdr:rowOff>
    </xdr:to>
    <xdr:grpSp>
      <xdr:nvGrpSpPr>
        <xdr:cNvPr id="12" name="グループ化 11"/>
        <xdr:cNvGrpSpPr/>
      </xdr:nvGrpSpPr>
      <xdr:grpSpPr>
        <a:xfrm>
          <a:off x="4718537" y="46552160"/>
          <a:ext cx="2425579" cy="1664525"/>
          <a:chOff x="4139142" y="45004567"/>
          <a:chExt cx="2414424" cy="1670380"/>
        </a:xfrm>
      </xdr:grpSpPr>
      <xdr:sp macro="" textlink="">
        <xdr:nvSpPr>
          <xdr:cNvPr id="19" name="大かっこ 18"/>
          <xdr:cNvSpPr/>
        </xdr:nvSpPr>
        <xdr:spPr>
          <a:xfrm>
            <a:off x="4139142" y="45926312"/>
            <a:ext cx="2403033" cy="748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市町村管理漁港、漁場の整備</a:t>
            </a:r>
          </a:p>
        </xdr:txBody>
      </xdr:sp>
      <xdr:sp macro="" textlink="">
        <xdr:nvSpPr>
          <xdr:cNvPr id="32" name="正方形/長方形 31"/>
          <xdr:cNvSpPr/>
        </xdr:nvSpPr>
        <xdr:spPr>
          <a:xfrm>
            <a:off x="4139317" y="45004567"/>
            <a:ext cx="2414249" cy="88663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ysClr val="windowText" lastClr="000000"/>
                </a:solidFill>
              </a:rPr>
              <a:t>Ｄ</a:t>
            </a:r>
            <a:r>
              <a:rPr kumimoji="1" lang="en-US" altLang="ja-JP" sz="1200">
                <a:solidFill>
                  <a:sysClr val="windowText" lastClr="000000"/>
                </a:solidFill>
              </a:rPr>
              <a:t>. </a:t>
            </a:r>
            <a:r>
              <a:rPr kumimoji="1" lang="ja-JP" altLang="en-US" sz="1200">
                <a:solidFill>
                  <a:sysClr val="windowText" lastClr="000000"/>
                </a:solidFill>
              </a:rPr>
              <a:t>市町村</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名護市他１４市町村</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１，０２７百万円</a:t>
            </a:r>
            <a:endParaRPr kumimoji="1" lang="en-US" altLang="ja-JP" sz="1200">
              <a:solidFill>
                <a:sysClr val="windowText" lastClr="000000"/>
              </a:solidFill>
            </a:endParaRPr>
          </a:p>
          <a:p>
            <a:pPr algn="ctr">
              <a:lnSpc>
                <a:spcPts val="2000"/>
              </a:lnSpc>
            </a:pPr>
            <a:endParaRPr kumimoji="1" lang="en-US" altLang="ja-JP" sz="1800">
              <a:solidFill>
                <a:sysClr val="windowText" lastClr="000000"/>
              </a:solidFill>
            </a:endParaRPr>
          </a:p>
        </xdr:txBody>
      </xdr:sp>
    </xdr:grpSp>
    <xdr:clientData/>
  </xdr:twoCellAnchor>
  <xdr:twoCellAnchor>
    <xdr:from>
      <xdr:col>38</xdr:col>
      <xdr:colOff>59203</xdr:colOff>
      <xdr:row>110</xdr:row>
      <xdr:rowOff>251884</xdr:rowOff>
    </xdr:from>
    <xdr:to>
      <xdr:col>49</xdr:col>
      <xdr:colOff>203200</xdr:colOff>
      <xdr:row>111</xdr:row>
      <xdr:rowOff>621298</xdr:rowOff>
    </xdr:to>
    <xdr:sp macro="" textlink="">
      <xdr:nvSpPr>
        <xdr:cNvPr id="42" name="正方形/長方形 41"/>
        <xdr:cNvSpPr/>
      </xdr:nvSpPr>
      <xdr:spPr>
        <a:xfrm>
          <a:off x="7780803" y="43469984"/>
          <a:ext cx="2379197" cy="72501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Ｃ．水産庁（直轄）</a:t>
          </a:r>
          <a:endParaRPr kumimoji="1" lang="en-US" altLang="ja-JP" sz="1800">
            <a:solidFill>
              <a:sysClr val="windowText" lastClr="000000"/>
            </a:solidFill>
          </a:endParaRPr>
        </a:p>
        <a:p>
          <a:pPr algn="ctr"/>
          <a:r>
            <a:rPr kumimoji="1" lang="ja-JP" altLang="en-US" sz="1600">
              <a:solidFill>
                <a:sysClr val="windowText" lastClr="000000"/>
              </a:solidFill>
            </a:rPr>
            <a:t>９４百万円</a:t>
          </a:r>
          <a:endParaRPr kumimoji="1" lang="en-US" altLang="ja-JP" sz="16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44</xdr:col>
      <xdr:colOff>12700</xdr:colOff>
      <xdr:row>109</xdr:row>
      <xdr:rowOff>704</xdr:rowOff>
    </xdr:from>
    <xdr:to>
      <xdr:col>44</xdr:col>
      <xdr:colOff>16433</xdr:colOff>
      <xdr:row>110</xdr:row>
      <xdr:rowOff>259968</xdr:rowOff>
    </xdr:to>
    <xdr:cxnSp macro="">
      <xdr:nvCxnSpPr>
        <xdr:cNvPr id="43" name="直線矢印コネクタ 42"/>
        <xdr:cNvCxnSpPr/>
      </xdr:nvCxnSpPr>
      <xdr:spPr>
        <a:xfrm flipH="1">
          <a:off x="8953500" y="42863204"/>
          <a:ext cx="3733" cy="614864"/>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190500</xdr:colOff>
      <xdr:row>112</xdr:row>
      <xdr:rowOff>3444</xdr:rowOff>
    </xdr:from>
    <xdr:to>
      <xdr:col>49</xdr:col>
      <xdr:colOff>381000</xdr:colOff>
      <xdr:row>112</xdr:row>
      <xdr:rowOff>585107</xdr:rowOff>
    </xdr:to>
    <xdr:sp macro="" textlink="">
      <xdr:nvSpPr>
        <xdr:cNvPr id="49" name="大かっこ 48"/>
        <xdr:cNvSpPr/>
      </xdr:nvSpPr>
      <xdr:spPr>
        <a:xfrm>
          <a:off x="7742464" y="44757337"/>
          <a:ext cx="2639786" cy="581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漁業取締船係留岸壁の整備</a:t>
          </a:r>
        </a:p>
      </xdr:txBody>
    </xdr:sp>
    <xdr:clientData/>
  </xdr:twoCellAnchor>
  <xdr:twoCellAnchor>
    <xdr:from>
      <xdr:col>38</xdr:col>
      <xdr:colOff>120361</xdr:colOff>
      <xdr:row>113</xdr:row>
      <xdr:rowOff>257175</xdr:rowOff>
    </xdr:from>
    <xdr:to>
      <xdr:col>49</xdr:col>
      <xdr:colOff>296507</xdr:colOff>
      <xdr:row>116</xdr:row>
      <xdr:rowOff>295275</xdr:rowOff>
    </xdr:to>
    <xdr:sp macro="" textlink="">
      <xdr:nvSpPr>
        <xdr:cNvPr id="41" name="正方形/長方形 40"/>
        <xdr:cNvSpPr/>
      </xdr:nvSpPr>
      <xdr:spPr>
        <a:xfrm>
          <a:off x="7721311" y="46253400"/>
          <a:ext cx="2376421" cy="1304925"/>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設計費等</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指名競争　４件　９４百万円</a:t>
          </a:r>
          <a:endParaRPr kumimoji="1" lang="en-US" altLang="ja-JP" sz="1200">
            <a:solidFill>
              <a:sysClr val="windowText" lastClr="000000"/>
            </a:solidFill>
          </a:endParaRPr>
        </a:p>
        <a:p>
          <a:pPr algn="l">
            <a:lnSpc>
              <a:spcPts val="1900"/>
            </a:lnSpc>
          </a:pPr>
          <a:r>
            <a:rPr kumimoji="1" lang="ja-JP" altLang="en-US" sz="1200">
              <a:solidFill>
                <a:sysClr val="windowText" lastClr="000000"/>
              </a:solidFill>
            </a:rPr>
            <a:t>［（一社）水産土木建設技術センター　３４百万円］</a:t>
          </a:r>
          <a:endParaRPr kumimoji="1" lang="en-US" altLang="ja-JP" sz="1200">
            <a:solidFill>
              <a:sysClr val="windowText" lastClr="000000"/>
            </a:solidFill>
          </a:endParaRPr>
        </a:p>
      </xdr:txBody>
    </xdr:sp>
    <xdr:clientData/>
  </xdr:twoCellAnchor>
  <xdr:twoCellAnchor>
    <xdr:from>
      <xdr:col>38</xdr:col>
      <xdr:colOff>114299</xdr:colOff>
      <xdr:row>113</xdr:row>
      <xdr:rowOff>0</xdr:rowOff>
    </xdr:from>
    <xdr:to>
      <xdr:col>49</xdr:col>
      <xdr:colOff>95249</xdr:colOff>
      <xdr:row>113</xdr:row>
      <xdr:rowOff>306067</xdr:rowOff>
    </xdr:to>
    <xdr:sp macro="" textlink="">
      <xdr:nvSpPr>
        <xdr:cNvPr id="51" name="テキスト ボックス 50"/>
        <xdr:cNvSpPr txBox="1"/>
      </xdr:nvSpPr>
      <xdr:spPr>
        <a:xfrm>
          <a:off x="7715249" y="45996225"/>
          <a:ext cx="2181225" cy="306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糸満地区の執行状況</a:t>
          </a:r>
          <a:r>
            <a:rPr kumimoji="1" lang="en-US" altLang="ja-JP" sz="1100"/>
            <a:t>】</a:t>
          </a:r>
          <a:endParaRPr kumimoji="1" lang="ja-JP" altLang="en-US" sz="1100"/>
        </a:p>
      </xdr:txBody>
    </xdr:sp>
    <xdr:clientData/>
  </xdr:twoCellAnchor>
  <xdr:twoCellAnchor>
    <xdr:from>
      <xdr:col>6</xdr:col>
      <xdr:colOff>177512</xdr:colOff>
      <xdr:row>113</xdr:row>
      <xdr:rowOff>504826</xdr:rowOff>
    </xdr:from>
    <xdr:to>
      <xdr:col>19</xdr:col>
      <xdr:colOff>180975</xdr:colOff>
      <xdr:row>115</xdr:row>
      <xdr:rowOff>114300</xdr:rowOff>
    </xdr:to>
    <xdr:sp macro="" textlink="">
      <xdr:nvSpPr>
        <xdr:cNvPr id="54" name="正方形/長方形 53"/>
        <xdr:cNvSpPr/>
      </xdr:nvSpPr>
      <xdr:spPr>
        <a:xfrm>
          <a:off x="1377662" y="46501051"/>
          <a:ext cx="2603788" cy="647699"/>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a:solidFill>
                <a:sysClr val="windowText" lastClr="000000"/>
              </a:solidFill>
            </a:rPr>
            <a:t>１．工事費　　　</a:t>
          </a:r>
          <a:r>
            <a:rPr kumimoji="1" lang="ja-JP" altLang="en-US" sz="1200" baseline="0">
              <a:solidFill>
                <a:sysClr val="windowText" lastClr="000000"/>
              </a:solidFill>
            </a:rPr>
            <a:t> </a:t>
          </a:r>
          <a:r>
            <a:rPr kumimoji="1" lang="ja-JP" altLang="en-US" sz="1200">
              <a:solidFill>
                <a:sysClr val="windowText" lastClr="000000"/>
              </a:solidFill>
            </a:rPr>
            <a:t>　　５５４百万円</a:t>
          </a:r>
          <a:endParaRPr kumimoji="1" lang="en-US" altLang="ja-JP" sz="1200">
            <a:solidFill>
              <a:sysClr val="windowText" lastClr="000000"/>
            </a:solidFill>
          </a:endParaRPr>
        </a:p>
        <a:p>
          <a:pPr algn="l">
            <a:lnSpc>
              <a:spcPts val="1900"/>
            </a:lnSpc>
          </a:pPr>
          <a:r>
            <a:rPr kumimoji="1" lang="ja-JP" altLang="en-US" sz="1200">
              <a:solidFill>
                <a:sysClr val="windowText" lastClr="000000"/>
              </a:solidFill>
            </a:rPr>
            <a:t>２．測量設計費等　　３５百万円</a:t>
          </a:r>
          <a:endParaRPr kumimoji="1" lang="en-US" altLang="ja-JP" sz="1200">
            <a:solidFill>
              <a:sysClr val="windowText" lastClr="000000"/>
            </a:solidFill>
          </a:endParaRPr>
        </a:p>
      </xdr:txBody>
    </xdr:sp>
    <xdr:clientData/>
  </xdr:twoCellAnchor>
  <xdr:twoCellAnchor>
    <xdr:from>
      <xdr:col>6</xdr:col>
      <xdr:colOff>171450</xdr:colOff>
      <xdr:row>113</xdr:row>
      <xdr:rowOff>247650</xdr:rowOff>
    </xdr:from>
    <xdr:to>
      <xdr:col>17</xdr:col>
      <xdr:colOff>152400</xdr:colOff>
      <xdr:row>113</xdr:row>
      <xdr:rowOff>553717</xdr:rowOff>
    </xdr:to>
    <xdr:sp macro="" textlink="">
      <xdr:nvSpPr>
        <xdr:cNvPr id="55" name="テキスト ボックス 54"/>
        <xdr:cNvSpPr txBox="1"/>
      </xdr:nvSpPr>
      <xdr:spPr>
        <a:xfrm>
          <a:off x="1371600" y="46243875"/>
          <a:ext cx="2181225" cy="306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渡名喜地区の執行状況</a:t>
          </a:r>
          <a:r>
            <a:rPr kumimoji="1" lang="en-US" altLang="ja-JP" sz="1100"/>
            <a:t>】</a:t>
          </a:r>
          <a:endParaRPr kumimoji="1" lang="ja-JP" altLang="en-US" sz="1100"/>
        </a:p>
      </xdr:txBody>
    </xdr:sp>
    <xdr:clientData/>
  </xdr:twoCellAnchor>
  <xdr:twoCellAnchor>
    <xdr:from>
      <xdr:col>23</xdr:col>
      <xdr:colOff>34637</xdr:colOff>
      <xdr:row>121</xdr:row>
      <xdr:rowOff>57151</xdr:rowOff>
    </xdr:from>
    <xdr:to>
      <xdr:col>36</xdr:col>
      <xdr:colOff>38100</xdr:colOff>
      <xdr:row>123</xdr:row>
      <xdr:rowOff>76200</xdr:rowOff>
    </xdr:to>
    <xdr:sp macro="" textlink="">
      <xdr:nvSpPr>
        <xdr:cNvPr id="56" name="正方形/長方形 55"/>
        <xdr:cNvSpPr/>
      </xdr:nvSpPr>
      <xdr:spPr>
        <a:xfrm>
          <a:off x="4635212" y="49091851"/>
          <a:ext cx="2603788" cy="647699"/>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a:solidFill>
                <a:sysClr val="windowText" lastClr="000000"/>
              </a:solidFill>
            </a:rPr>
            <a:t>１．工事費　　　</a:t>
          </a:r>
          <a:r>
            <a:rPr kumimoji="1" lang="ja-JP" altLang="en-US" sz="1200" baseline="0">
              <a:solidFill>
                <a:sysClr val="windowText" lastClr="000000"/>
              </a:solidFill>
            </a:rPr>
            <a:t> </a:t>
          </a:r>
          <a:r>
            <a:rPr kumimoji="1" lang="ja-JP" altLang="en-US" sz="1200">
              <a:solidFill>
                <a:sysClr val="windowText" lastClr="000000"/>
              </a:solidFill>
            </a:rPr>
            <a:t>　　２３９百万円</a:t>
          </a:r>
          <a:endParaRPr kumimoji="1" lang="en-US" altLang="ja-JP" sz="1200">
            <a:solidFill>
              <a:sysClr val="windowText" lastClr="000000"/>
            </a:solidFill>
          </a:endParaRPr>
        </a:p>
        <a:p>
          <a:pPr algn="l">
            <a:lnSpc>
              <a:spcPts val="1900"/>
            </a:lnSpc>
          </a:pPr>
          <a:r>
            <a:rPr kumimoji="1" lang="ja-JP" altLang="en-US" sz="1200">
              <a:solidFill>
                <a:sysClr val="windowText" lastClr="000000"/>
              </a:solidFill>
            </a:rPr>
            <a:t>２．測量設計費等　　　６百万円</a:t>
          </a:r>
          <a:endParaRPr kumimoji="1" lang="en-US" altLang="ja-JP" sz="1200">
            <a:solidFill>
              <a:sysClr val="windowText" lastClr="000000"/>
            </a:solidFill>
          </a:endParaRPr>
        </a:p>
      </xdr:txBody>
    </xdr:sp>
    <xdr:clientData/>
  </xdr:twoCellAnchor>
  <xdr:twoCellAnchor>
    <xdr:from>
      <xdr:col>23</xdr:col>
      <xdr:colOff>28575</xdr:colOff>
      <xdr:row>120</xdr:row>
      <xdr:rowOff>114300</xdr:rowOff>
    </xdr:from>
    <xdr:to>
      <xdr:col>34</xdr:col>
      <xdr:colOff>9525</xdr:colOff>
      <xdr:row>121</xdr:row>
      <xdr:rowOff>106042</xdr:rowOff>
    </xdr:to>
    <xdr:sp macro="" textlink="">
      <xdr:nvSpPr>
        <xdr:cNvPr id="57" name="テキスト ボックス 56"/>
        <xdr:cNvSpPr txBox="1"/>
      </xdr:nvSpPr>
      <xdr:spPr>
        <a:xfrm>
          <a:off x="4629150" y="48834675"/>
          <a:ext cx="2181225" cy="306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名護市の執行状況</a:t>
          </a:r>
          <a:r>
            <a:rPr kumimoji="1" lang="en-US" altLang="ja-JP" sz="1100"/>
            <a:t>】</a:t>
          </a:r>
          <a:endParaRPr kumimoji="1" lang="ja-JP" altLang="en-US" sz="1100"/>
        </a:p>
      </xdr:txBody>
    </xdr:sp>
    <xdr:clientData/>
  </xdr:twoCellAnchor>
  <xdr:twoCellAnchor>
    <xdr:from>
      <xdr:col>23</xdr:col>
      <xdr:colOff>0</xdr:colOff>
      <xdr:row>112</xdr:row>
      <xdr:rowOff>0</xdr:rowOff>
    </xdr:from>
    <xdr:to>
      <xdr:col>35</xdr:col>
      <xdr:colOff>13606</xdr:colOff>
      <xdr:row>113</xdr:row>
      <xdr:rowOff>485775</xdr:rowOff>
    </xdr:to>
    <xdr:sp macro="" textlink="">
      <xdr:nvSpPr>
        <xdr:cNvPr id="33" name="大かっこ 32"/>
        <xdr:cNvSpPr/>
      </xdr:nvSpPr>
      <xdr:spPr>
        <a:xfrm>
          <a:off x="4600575" y="45329475"/>
          <a:ext cx="2413906" cy="1152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県管理漁港、漁場の整備、市町村への補助金交付、指導監督</a:t>
          </a:r>
        </a:p>
      </xdr:txBody>
    </xdr:sp>
    <xdr:clientData/>
  </xdr:twoCellAnchor>
  <xdr:twoCellAnchor>
    <xdr:from>
      <xdr:col>21</xdr:col>
      <xdr:colOff>27214</xdr:colOff>
      <xdr:row>100</xdr:row>
      <xdr:rowOff>136072</xdr:rowOff>
    </xdr:from>
    <xdr:to>
      <xdr:col>36</xdr:col>
      <xdr:colOff>149678</xdr:colOff>
      <xdr:row>101</xdr:row>
      <xdr:rowOff>299357</xdr:rowOff>
    </xdr:to>
    <xdr:sp macro="" textlink="">
      <xdr:nvSpPr>
        <xdr:cNvPr id="24" name="大かっこ 23"/>
        <xdr:cNvSpPr/>
      </xdr:nvSpPr>
      <xdr:spPr>
        <a:xfrm>
          <a:off x="4313464" y="40331572"/>
          <a:ext cx="3184071" cy="517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予算移し替え</a:t>
          </a:r>
          <a:endParaRPr lang="en-US" altLang="ja-JP" sz="1400"/>
        </a:p>
      </xdr:txBody>
    </xdr:sp>
    <xdr:clientData/>
  </xdr:twoCellAnchor>
  <xdr:twoCellAnchor>
    <xdr:from>
      <xdr:col>28</xdr:col>
      <xdr:colOff>136072</xdr:colOff>
      <xdr:row>101</xdr:row>
      <xdr:rowOff>272142</xdr:rowOff>
    </xdr:from>
    <xdr:to>
      <xdr:col>28</xdr:col>
      <xdr:colOff>136072</xdr:colOff>
      <xdr:row>103</xdr:row>
      <xdr:rowOff>209516</xdr:rowOff>
    </xdr:to>
    <xdr:cxnSp macro="">
      <xdr:nvCxnSpPr>
        <xdr:cNvPr id="27" name="直線矢印コネクタ 26"/>
        <xdr:cNvCxnSpPr/>
      </xdr:nvCxnSpPr>
      <xdr:spPr>
        <a:xfrm>
          <a:off x="5851072" y="40821428"/>
          <a:ext cx="0" cy="644945"/>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163286</xdr:colOff>
      <xdr:row>107</xdr:row>
      <xdr:rowOff>258535</xdr:rowOff>
    </xdr:from>
    <xdr:to>
      <xdr:col>28</xdr:col>
      <xdr:colOff>164177</xdr:colOff>
      <xdr:row>110</xdr:row>
      <xdr:rowOff>205581</xdr:rowOff>
    </xdr:to>
    <xdr:cxnSp macro="">
      <xdr:nvCxnSpPr>
        <xdr:cNvPr id="34" name="直線矢印コネクタ 33"/>
        <xdr:cNvCxnSpPr/>
      </xdr:nvCxnSpPr>
      <xdr:spPr>
        <a:xfrm flipH="1">
          <a:off x="5878286" y="42930535"/>
          <a:ext cx="891" cy="1008403"/>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4"/>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8" t="s">
        <v>0</v>
      </c>
      <c r="Y2" s="59"/>
      <c r="Z2" s="44"/>
      <c r="AA2" s="44"/>
      <c r="AB2" s="44"/>
      <c r="AC2" s="44"/>
      <c r="AD2" s="156">
        <v>2021</v>
      </c>
      <c r="AE2" s="156"/>
      <c r="AF2" s="156"/>
      <c r="AG2" s="156"/>
      <c r="AH2" s="156"/>
      <c r="AI2" s="70" t="s">
        <v>261</v>
      </c>
      <c r="AJ2" s="156" t="s">
        <v>559</v>
      </c>
      <c r="AK2" s="156"/>
      <c r="AL2" s="156"/>
      <c r="AM2" s="156"/>
      <c r="AN2" s="70" t="s">
        <v>261</v>
      </c>
      <c r="AO2" s="156">
        <v>20</v>
      </c>
      <c r="AP2" s="156"/>
      <c r="AQ2" s="156"/>
      <c r="AR2" s="71" t="s">
        <v>558</v>
      </c>
      <c r="AS2" s="157">
        <v>86</v>
      </c>
      <c r="AT2" s="157"/>
      <c r="AU2" s="157"/>
      <c r="AV2" s="70" t="str">
        <f>IF(AW2="","","-")</f>
        <v/>
      </c>
      <c r="AW2" s="199"/>
      <c r="AX2" s="199"/>
    </row>
    <row r="3" spans="1:50" ht="21" customHeight="1" thickBot="1" x14ac:dyDescent="0.2">
      <c r="A3" s="200" t="s">
        <v>551</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3" t="s">
        <v>59</v>
      </c>
      <c r="AJ3" s="202" t="s">
        <v>560</v>
      </c>
      <c r="AK3" s="202"/>
      <c r="AL3" s="202"/>
      <c r="AM3" s="202"/>
      <c r="AN3" s="202"/>
      <c r="AO3" s="202"/>
      <c r="AP3" s="202"/>
      <c r="AQ3" s="202"/>
      <c r="AR3" s="202"/>
      <c r="AS3" s="202"/>
      <c r="AT3" s="202"/>
      <c r="AU3" s="202"/>
      <c r="AV3" s="202"/>
      <c r="AW3" s="202"/>
      <c r="AX3" s="24" t="s">
        <v>60</v>
      </c>
    </row>
    <row r="4" spans="1:50" ht="24.75" customHeight="1" x14ac:dyDescent="0.15">
      <c r="A4" s="516" t="s">
        <v>25</v>
      </c>
      <c r="B4" s="517"/>
      <c r="C4" s="517"/>
      <c r="D4" s="517"/>
      <c r="E4" s="517"/>
      <c r="F4" s="517"/>
      <c r="G4" s="492" t="s">
        <v>561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562</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62</v>
      </c>
      <c r="B5" s="503"/>
      <c r="C5" s="503"/>
      <c r="D5" s="503"/>
      <c r="E5" s="503"/>
      <c r="F5" s="504"/>
      <c r="G5" s="303" t="s">
        <v>344</v>
      </c>
      <c r="H5" s="304"/>
      <c r="I5" s="304"/>
      <c r="J5" s="304"/>
      <c r="K5" s="304"/>
      <c r="L5" s="304"/>
      <c r="M5" s="305" t="s">
        <v>61</v>
      </c>
      <c r="N5" s="306"/>
      <c r="O5" s="306"/>
      <c r="P5" s="306"/>
      <c r="Q5" s="306"/>
      <c r="R5" s="307"/>
      <c r="S5" s="308" t="s">
        <v>65</v>
      </c>
      <c r="T5" s="304"/>
      <c r="U5" s="304"/>
      <c r="V5" s="304"/>
      <c r="W5" s="304"/>
      <c r="X5" s="309"/>
      <c r="Y5" s="508" t="s">
        <v>3</v>
      </c>
      <c r="Z5" s="509"/>
      <c r="AA5" s="509"/>
      <c r="AB5" s="509"/>
      <c r="AC5" s="509"/>
      <c r="AD5" s="510"/>
      <c r="AE5" s="511" t="s">
        <v>563</v>
      </c>
      <c r="AF5" s="511"/>
      <c r="AG5" s="511"/>
      <c r="AH5" s="511"/>
      <c r="AI5" s="511"/>
      <c r="AJ5" s="511"/>
      <c r="AK5" s="511"/>
      <c r="AL5" s="511"/>
      <c r="AM5" s="511"/>
      <c r="AN5" s="511"/>
      <c r="AO5" s="511"/>
      <c r="AP5" s="512"/>
      <c r="AQ5" s="513" t="s">
        <v>564</v>
      </c>
      <c r="AR5" s="514"/>
      <c r="AS5" s="514"/>
      <c r="AT5" s="514"/>
      <c r="AU5" s="514"/>
      <c r="AV5" s="514"/>
      <c r="AW5" s="514"/>
      <c r="AX5" s="515"/>
    </row>
    <row r="6" spans="1:50" ht="39" customHeight="1" x14ac:dyDescent="0.15">
      <c r="A6" s="518" t="s">
        <v>4</v>
      </c>
      <c r="B6" s="519"/>
      <c r="C6" s="519"/>
      <c r="D6" s="519"/>
      <c r="E6" s="519"/>
      <c r="F6" s="519"/>
      <c r="G6" s="602" t="str">
        <f>入力規則等!F39</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row>
    <row r="7" spans="1:50" ht="49.5" customHeight="1" x14ac:dyDescent="0.15">
      <c r="A7" s="571" t="s">
        <v>22</v>
      </c>
      <c r="B7" s="572"/>
      <c r="C7" s="572"/>
      <c r="D7" s="572"/>
      <c r="E7" s="572"/>
      <c r="F7" s="573"/>
      <c r="G7" s="574" t="s">
        <v>566</v>
      </c>
      <c r="H7" s="575"/>
      <c r="I7" s="575"/>
      <c r="J7" s="575"/>
      <c r="K7" s="575"/>
      <c r="L7" s="575"/>
      <c r="M7" s="575"/>
      <c r="N7" s="575"/>
      <c r="O7" s="575"/>
      <c r="P7" s="575"/>
      <c r="Q7" s="575"/>
      <c r="R7" s="575"/>
      <c r="S7" s="575"/>
      <c r="T7" s="575"/>
      <c r="U7" s="575"/>
      <c r="V7" s="575"/>
      <c r="W7" s="575"/>
      <c r="X7" s="576"/>
      <c r="Y7" s="599" t="s">
        <v>247</v>
      </c>
      <c r="Z7" s="600"/>
      <c r="AA7" s="600"/>
      <c r="AB7" s="600"/>
      <c r="AC7" s="600"/>
      <c r="AD7" s="601"/>
      <c r="AE7" s="184" t="s">
        <v>567</v>
      </c>
      <c r="AF7" s="185"/>
      <c r="AG7" s="185"/>
      <c r="AH7" s="185"/>
      <c r="AI7" s="185"/>
      <c r="AJ7" s="185"/>
      <c r="AK7" s="185"/>
      <c r="AL7" s="185"/>
      <c r="AM7" s="185"/>
      <c r="AN7" s="185"/>
      <c r="AO7" s="185"/>
      <c r="AP7" s="185"/>
      <c r="AQ7" s="185"/>
      <c r="AR7" s="185"/>
      <c r="AS7" s="185"/>
      <c r="AT7" s="185"/>
      <c r="AU7" s="185"/>
      <c r="AV7" s="185"/>
      <c r="AW7" s="185"/>
      <c r="AX7" s="186"/>
    </row>
    <row r="8" spans="1:50" ht="53.25" customHeight="1" x14ac:dyDescent="0.15">
      <c r="A8" s="571" t="s">
        <v>180</v>
      </c>
      <c r="B8" s="572"/>
      <c r="C8" s="572"/>
      <c r="D8" s="572"/>
      <c r="E8" s="572"/>
      <c r="F8" s="573"/>
      <c r="G8" s="162" t="str">
        <f>入力規則等!A27</f>
        <v>沖縄振興</v>
      </c>
      <c r="H8" s="163"/>
      <c r="I8" s="163"/>
      <c r="J8" s="163"/>
      <c r="K8" s="163"/>
      <c r="L8" s="163"/>
      <c r="M8" s="163"/>
      <c r="N8" s="163"/>
      <c r="O8" s="163"/>
      <c r="P8" s="163"/>
      <c r="Q8" s="163"/>
      <c r="R8" s="163"/>
      <c r="S8" s="163"/>
      <c r="T8" s="163"/>
      <c r="U8" s="163"/>
      <c r="V8" s="163"/>
      <c r="W8" s="163"/>
      <c r="X8" s="164"/>
      <c r="Y8" s="310" t="s">
        <v>181</v>
      </c>
      <c r="Z8" s="311"/>
      <c r="AA8" s="311"/>
      <c r="AB8" s="311"/>
      <c r="AC8" s="311"/>
      <c r="AD8" s="312"/>
      <c r="AE8" s="528" t="str">
        <f>入力規則等!K13</f>
        <v>公共事業</v>
      </c>
      <c r="AF8" s="163"/>
      <c r="AG8" s="163"/>
      <c r="AH8" s="163"/>
      <c r="AI8" s="163"/>
      <c r="AJ8" s="163"/>
      <c r="AK8" s="163"/>
      <c r="AL8" s="163"/>
      <c r="AM8" s="163"/>
      <c r="AN8" s="163"/>
      <c r="AO8" s="163"/>
      <c r="AP8" s="163"/>
      <c r="AQ8" s="163"/>
      <c r="AR8" s="163"/>
      <c r="AS8" s="163"/>
      <c r="AT8" s="163"/>
      <c r="AU8" s="163"/>
      <c r="AV8" s="163"/>
      <c r="AW8" s="163"/>
      <c r="AX8" s="529"/>
    </row>
    <row r="9" spans="1:50" ht="58.5" customHeight="1" x14ac:dyDescent="0.15">
      <c r="A9" s="96" t="s">
        <v>23</v>
      </c>
      <c r="B9" s="97"/>
      <c r="C9" s="97"/>
      <c r="D9" s="97"/>
      <c r="E9" s="97"/>
      <c r="F9" s="97"/>
      <c r="G9" s="313" t="s">
        <v>568</v>
      </c>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5"/>
    </row>
    <row r="10" spans="1:50" ht="65.25" customHeight="1" x14ac:dyDescent="0.15">
      <c r="A10" s="554" t="s">
        <v>28</v>
      </c>
      <c r="B10" s="555"/>
      <c r="C10" s="555"/>
      <c r="D10" s="555"/>
      <c r="E10" s="555"/>
      <c r="F10" s="555"/>
      <c r="G10" s="568" t="s">
        <v>569</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50" ht="32.25" customHeight="1" x14ac:dyDescent="0.15">
      <c r="A11" s="554" t="s">
        <v>5</v>
      </c>
      <c r="B11" s="555"/>
      <c r="C11" s="555"/>
      <c r="D11" s="555"/>
      <c r="E11" s="555"/>
      <c r="F11" s="563"/>
      <c r="G11" s="505" t="str">
        <f>入力規則等!P10</f>
        <v>直接実施、補助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90" t="s">
        <v>24</v>
      </c>
      <c r="B12" s="91"/>
      <c r="C12" s="91"/>
      <c r="D12" s="91"/>
      <c r="E12" s="91"/>
      <c r="F12" s="92"/>
      <c r="G12" s="566"/>
      <c r="H12" s="567"/>
      <c r="I12" s="567"/>
      <c r="J12" s="567"/>
      <c r="K12" s="567"/>
      <c r="L12" s="567"/>
      <c r="M12" s="567"/>
      <c r="N12" s="567"/>
      <c r="O12" s="567"/>
      <c r="P12" s="168" t="s">
        <v>248</v>
      </c>
      <c r="Q12" s="169"/>
      <c r="R12" s="169"/>
      <c r="S12" s="169"/>
      <c r="T12" s="169"/>
      <c r="U12" s="169"/>
      <c r="V12" s="170"/>
      <c r="W12" s="168" t="s">
        <v>265</v>
      </c>
      <c r="X12" s="169"/>
      <c r="Y12" s="169"/>
      <c r="Z12" s="169"/>
      <c r="AA12" s="169"/>
      <c r="AB12" s="169"/>
      <c r="AC12" s="170"/>
      <c r="AD12" s="168" t="s">
        <v>549</v>
      </c>
      <c r="AE12" s="169"/>
      <c r="AF12" s="169"/>
      <c r="AG12" s="169"/>
      <c r="AH12" s="169"/>
      <c r="AI12" s="169"/>
      <c r="AJ12" s="170"/>
      <c r="AK12" s="168" t="s">
        <v>552</v>
      </c>
      <c r="AL12" s="169"/>
      <c r="AM12" s="169"/>
      <c r="AN12" s="169"/>
      <c r="AO12" s="169"/>
      <c r="AP12" s="169"/>
      <c r="AQ12" s="170"/>
      <c r="AR12" s="168" t="s">
        <v>553</v>
      </c>
      <c r="AS12" s="169"/>
      <c r="AT12" s="169"/>
      <c r="AU12" s="169"/>
      <c r="AV12" s="169"/>
      <c r="AW12" s="169"/>
      <c r="AX12" s="556"/>
    </row>
    <row r="13" spans="1:50" ht="21" customHeight="1" x14ac:dyDescent="0.15">
      <c r="A13" s="93"/>
      <c r="B13" s="94"/>
      <c r="C13" s="94"/>
      <c r="D13" s="94"/>
      <c r="E13" s="94"/>
      <c r="F13" s="95"/>
      <c r="G13" s="557" t="s">
        <v>6</v>
      </c>
      <c r="H13" s="558"/>
      <c r="I13" s="331" t="s">
        <v>7</v>
      </c>
      <c r="J13" s="332"/>
      <c r="K13" s="332"/>
      <c r="L13" s="332"/>
      <c r="M13" s="332"/>
      <c r="N13" s="332"/>
      <c r="O13" s="333"/>
      <c r="P13" s="127">
        <v>3386.4</v>
      </c>
      <c r="Q13" s="128"/>
      <c r="R13" s="128"/>
      <c r="S13" s="128"/>
      <c r="T13" s="128"/>
      <c r="U13" s="128"/>
      <c r="V13" s="129"/>
      <c r="W13" s="127">
        <v>3047.4</v>
      </c>
      <c r="X13" s="128"/>
      <c r="Y13" s="128"/>
      <c r="Z13" s="128"/>
      <c r="AA13" s="128"/>
      <c r="AB13" s="128"/>
      <c r="AC13" s="129"/>
      <c r="AD13" s="127">
        <v>3738.4</v>
      </c>
      <c r="AE13" s="128"/>
      <c r="AF13" s="128"/>
      <c r="AG13" s="128"/>
      <c r="AH13" s="128"/>
      <c r="AI13" s="128"/>
      <c r="AJ13" s="129"/>
      <c r="AK13" s="127">
        <v>4962.3999999999996</v>
      </c>
      <c r="AL13" s="128"/>
      <c r="AM13" s="128"/>
      <c r="AN13" s="128"/>
      <c r="AO13" s="128"/>
      <c r="AP13" s="128"/>
      <c r="AQ13" s="129"/>
      <c r="AR13" s="130">
        <v>4356.3999999999996</v>
      </c>
      <c r="AS13" s="131"/>
      <c r="AT13" s="131"/>
      <c r="AU13" s="131"/>
      <c r="AV13" s="131"/>
      <c r="AW13" s="131"/>
      <c r="AX13" s="132"/>
    </row>
    <row r="14" spans="1:50" ht="21" customHeight="1" x14ac:dyDescent="0.15">
      <c r="A14" s="93"/>
      <c r="B14" s="94"/>
      <c r="C14" s="94"/>
      <c r="D14" s="94"/>
      <c r="E14" s="94"/>
      <c r="F14" s="95"/>
      <c r="G14" s="559"/>
      <c r="H14" s="560"/>
      <c r="I14" s="316" t="s">
        <v>8</v>
      </c>
      <c r="J14" s="326"/>
      <c r="K14" s="326"/>
      <c r="L14" s="326"/>
      <c r="M14" s="326"/>
      <c r="N14" s="326"/>
      <c r="O14" s="327"/>
      <c r="P14" s="127">
        <v>0</v>
      </c>
      <c r="Q14" s="128"/>
      <c r="R14" s="128"/>
      <c r="S14" s="128"/>
      <c r="T14" s="128"/>
      <c r="U14" s="128"/>
      <c r="V14" s="129"/>
      <c r="W14" s="127">
        <v>450</v>
      </c>
      <c r="X14" s="128"/>
      <c r="Y14" s="128"/>
      <c r="Z14" s="128"/>
      <c r="AA14" s="128"/>
      <c r="AB14" s="128"/>
      <c r="AC14" s="129"/>
      <c r="AD14" s="127">
        <v>480</v>
      </c>
      <c r="AE14" s="128"/>
      <c r="AF14" s="128"/>
      <c r="AG14" s="128"/>
      <c r="AH14" s="128"/>
      <c r="AI14" s="128"/>
      <c r="AJ14" s="129"/>
      <c r="AK14" s="127" t="s">
        <v>656</v>
      </c>
      <c r="AL14" s="128"/>
      <c r="AM14" s="128"/>
      <c r="AN14" s="128"/>
      <c r="AO14" s="128"/>
      <c r="AP14" s="128"/>
      <c r="AQ14" s="129"/>
      <c r="AR14" s="466"/>
      <c r="AS14" s="466"/>
      <c r="AT14" s="466"/>
      <c r="AU14" s="466"/>
      <c r="AV14" s="466"/>
      <c r="AW14" s="466"/>
      <c r="AX14" s="467"/>
    </row>
    <row r="15" spans="1:50" ht="21" customHeight="1" x14ac:dyDescent="0.15">
      <c r="A15" s="93"/>
      <c r="B15" s="94"/>
      <c r="C15" s="94"/>
      <c r="D15" s="94"/>
      <c r="E15" s="94"/>
      <c r="F15" s="95"/>
      <c r="G15" s="559"/>
      <c r="H15" s="560"/>
      <c r="I15" s="316" t="s">
        <v>49</v>
      </c>
      <c r="J15" s="317"/>
      <c r="K15" s="317"/>
      <c r="L15" s="317"/>
      <c r="M15" s="317"/>
      <c r="N15" s="317"/>
      <c r="O15" s="318"/>
      <c r="P15" s="127">
        <v>1465.3</v>
      </c>
      <c r="Q15" s="128"/>
      <c r="R15" s="128"/>
      <c r="S15" s="128"/>
      <c r="T15" s="128"/>
      <c r="U15" s="128"/>
      <c r="V15" s="129"/>
      <c r="W15" s="127">
        <v>641.9</v>
      </c>
      <c r="X15" s="128"/>
      <c r="Y15" s="128"/>
      <c r="Z15" s="128"/>
      <c r="AA15" s="128"/>
      <c r="AB15" s="128"/>
      <c r="AC15" s="129"/>
      <c r="AD15" s="127">
        <v>836</v>
      </c>
      <c r="AE15" s="128"/>
      <c r="AF15" s="128"/>
      <c r="AG15" s="128"/>
      <c r="AH15" s="128"/>
      <c r="AI15" s="128"/>
      <c r="AJ15" s="129"/>
      <c r="AK15" s="127">
        <v>1425</v>
      </c>
      <c r="AL15" s="128"/>
      <c r="AM15" s="128"/>
      <c r="AN15" s="128"/>
      <c r="AO15" s="128"/>
      <c r="AP15" s="128"/>
      <c r="AQ15" s="129"/>
      <c r="AR15" s="127" t="s">
        <v>656</v>
      </c>
      <c r="AS15" s="128"/>
      <c r="AT15" s="128"/>
      <c r="AU15" s="128"/>
      <c r="AV15" s="128"/>
      <c r="AW15" s="128"/>
      <c r="AX15" s="438"/>
    </row>
    <row r="16" spans="1:50" ht="21" customHeight="1" x14ac:dyDescent="0.15">
      <c r="A16" s="93"/>
      <c r="B16" s="94"/>
      <c r="C16" s="94"/>
      <c r="D16" s="94"/>
      <c r="E16" s="94"/>
      <c r="F16" s="95"/>
      <c r="G16" s="559"/>
      <c r="H16" s="560"/>
      <c r="I16" s="316" t="s">
        <v>50</v>
      </c>
      <c r="J16" s="317"/>
      <c r="K16" s="317"/>
      <c r="L16" s="317"/>
      <c r="M16" s="317"/>
      <c r="N16" s="317"/>
      <c r="O16" s="318"/>
      <c r="P16" s="127">
        <v>-641.9</v>
      </c>
      <c r="Q16" s="128"/>
      <c r="R16" s="128"/>
      <c r="S16" s="128"/>
      <c r="T16" s="128"/>
      <c r="U16" s="128"/>
      <c r="V16" s="129"/>
      <c r="W16" s="127">
        <v>-836</v>
      </c>
      <c r="X16" s="128"/>
      <c r="Y16" s="128"/>
      <c r="Z16" s="128"/>
      <c r="AA16" s="128"/>
      <c r="AB16" s="128"/>
      <c r="AC16" s="129"/>
      <c r="AD16" s="127">
        <v>-1425</v>
      </c>
      <c r="AE16" s="128"/>
      <c r="AF16" s="128"/>
      <c r="AG16" s="128"/>
      <c r="AH16" s="128"/>
      <c r="AI16" s="128"/>
      <c r="AJ16" s="129"/>
      <c r="AK16" s="127" t="s">
        <v>570</v>
      </c>
      <c r="AL16" s="128"/>
      <c r="AM16" s="128"/>
      <c r="AN16" s="128"/>
      <c r="AO16" s="128"/>
      <c r="AP16" s="128"/>
      <c r="AQ16" s="129"/>
      <c r="AR16" s="445"/>
      <c r="AS16" s="446"/>
      <c r="AT16" s="446"/>
      <c r="AU16" s="446"/>
      <c r="AV16" s="446"/>
      <c r="AW16" s="446"/>
      <c r="AX16" s="447"/>
    </row>
    <row r="17" spans="1:50" ht="24.75" customHeight="1" x14ac:dyDescent="0.15">
      <c r="A17" s="93"/>
      <c r="B17" s="94"/>
      <c r="C17" s="94"/>
      <c r="D17" s="94"/>
      <c r="E17" s="94"/>
      <c r="F17" s="95"/>
      <c r="G17" s="559"/>
      <c r="H17" s="560"/>
      <c r="I17" s="316" t="s">
        <v>48</v>
      </c>
      <c r="J17" s="326"/>
      <c r="K17" s="326"/>
      <c r="L17" s="326"/>
      <c r="M17" s="326"/>
      <c r="N17" s="326"/>
      <c r="O17" s="327"/>
      <c r="P17" s="127" t="s">
        <v>570</v>
      </c>
      <c r="Q17" s="128"/>
      <c r="R17" s="128"/>
      <c r="S17" s="128"/>
      <c r="T17" s="128"/>
      <c r="U17" s="128"/>
      <c r="V17" s="129"/>
      <c r="W17" s="127" t="s">
        <v>570</v>
      </c>
      <c r="X17" s="128"/>
      <c r="Y17" s="128"/>
      <c r="Z17" s="128"/>
      <c r="AA17" s="128"/>
      <c r="AB17" s="128"/>
      <c r="AC17" s="129"/>
      <c r="AD17" s="127" t="s">
        <v>570</v>
      </c>
      <c r="AE17" s="128"/>
      <c r="AF17" s="128"/>
      <c r="AG17" s="128"/>
      <c r="AH17" s="128"/>
      <c r="AI17" s="128"/>
      <c r="AJ17" s="129"/>
      <c r="AK17" s="127" t="s">
        <v>656</v>
      </c>
      <c r="AL17" s="128"/>
      <c r="AM17" s="128"/>
      <c r="AN17" s="128"/>
      <c r="AO17" s="128"/>
      <c r="AP17" s="128"/>
      <c r="AQ17" s="129"/>
      <c r="AR17" s="197"/>
      <c r="AS17" s="197"/>
      <c r="AT17" s="197"/>
      <c r="AU17" s="197"/>
      <c r="AV17" s="197"/>
      <c r="AW17" s="197"/>
      <c r="AX17" s="198"/>
    </row>
    <row r="18" spans="1:50" ht="24.75" customHeight="1" x14ac:dyDescent="0.15">
      <c r="A18" s="93"/>
      <c r="B18" s="94"/>
      <c r="C18" s="94"/>
      <c r="D18" s="94"/>
      <c r="E18" s="94"/>
      <c r="F18" s="95"/>
      <c r="G18" s="561"/>
      <c r="H18" s="562"/>
      <c r="I18" s="525" t="s">
        <v>20</v>
      </c>
      <c r="J18" s="526"/>
      <c r="K18" s="526"/>
      <c r="L18" s="526"/>
      <c r="M18" s="526"/>
      <c r="N18" s="526"/>
      <c r="O18" s="527"/>
      <c r="P18" s="133">
        <f>SUM(P13:V17)</f>
        <v>4209.8</v>
      </c>
      <c r="Q18" s="134"/>
      <c r="R18" s="134"/>
      <c r="S18" s="134"/>
      <c r="T18" s="134"/>
      <c r="U18" s="134"/>
      <c r="V18" s="135"/>
      <c r="W18" s="133">
        <f>SUM(W13:AC17)</f>
        <v>3303.3</v>
      </c>
      <c r="X18" s="134"/>
      <c r="Y18" s="134"/>
      <c r="Z18" s="134"/>
      <c r="AA18" s="134"/>
      <c r="AB18" s="134"/>
      <c r="AC18" s="135"/>
      <c r="AD18" s="133">
        <f>SUM(AD13:AJ17)</f>
        <v>3629.3999999999996</v>
      </c>
      <c r="AE18" s="134"/>
      <c r="AF18" s="134"/>
      <c r="AG18" s="134"/>
      <c r="AH18" s="134"/>
      <c r="AI18" s="134"/>
      <c r="AJ18" s="135"/>
      <c r="AK18" s="133">
        <f>SUM(AK13:AQ17)</f>
        <v>6387.4</v>
      </c>
      <c r="AL18" s="134"/>
      <c r="AM18" s="134"/>
      <c r="AN18" s="134"/>
      <c r="AO18" s="134"/>
      <c r="AP18" s="134"/>
      <c r="AQ18" s="135"/>
      <c r="AR18" s="133">
        <f>SUM(AR13:AX17)</f>
        <v>4356.3999999999996</v>
      </c>
      <c r="AS18" s="134"/>
      <c r="AT18" s="134"/>
      <c r="AU18" s="134"/>
      <c r="AV18" s="134"/>
      <c r="AW18" s="134"/>
      <c r="AX18" s="136"/>
    </row>
    <row r="19" spans="1:50" ht="24.75" customHeight="1" x14ac:dyDescent="0.15">
      <c r="A19" s="93"/>
      <c r="B19" s="94"/>
      <c r="C19" s="94"/>
      <c r="D19" s="94"/>
      <c r="E19" s="94"/>
      <c r="F19" s="95"/>
      <c r="G19" s="203" t="s">
        <v>9</v>
      </c>
      <c r="H19" s="204"/>
      <c r="I19" s="204"/>
      <c r="J19" s="204"/>
      <c r="K19" s="204"/>
      <c r="L19" s="204"/>
      <c r="M19" s="204"/>
      <c r="N19" s="204"/>
      <c r="O19" s="204"/>
      <c r="P19" s="127">
        <v>4200</v>
      </c>
      <c r="Q19" s="128"/>
      <c r="R19" s="128"/>
      <c r="S19" s="128"/>
      <c r="T19" s="128"/>
      <c r="U19" s="128"/>
      <c r="V19" s="129"/>
      <c r="W19" s="127">
        <v>3278</v>
      </c>
      <c r="X19" s="128"/>
      <c r="Y19" s="128"/>
      <c r="Z19" s="128"/>
      <c r="AA19" s="128"/>
      <c r="AB19" s="128"/>
      <c r="AC19" s="129"/>
      <c r="AD19" s="127">
        <f>3519+94</f>
        <v>3613</v>
      </c>
      <c r="AE19" s="128"/>
      <c r="AF19" s="128"/>
      <c r="AG19" s="128"/>
      <c r="AH19" s="128"/>
      <c r="AI19" s="128"/>
      <c r="AJ19" s="129"/>
      <c r="AK19" s="137"/>
      <c r="AL19" s="137"/>
      <c r="AM19" s="137"/>
      <c r="AN19" s="137"/>
      <c r="AO19" s="137"/>
      <c r="AP19" s="137"/>
      <c r="AQ19" s="137"/>
      <c r="AR19" s="137"/>
      <c r="AS19" s="137"/>
      <c r="AT19" s="137"/>
      <c r="AU19" s="137"/>
      <c r="AV19" s="137"/>
      <c r="AW19" s="137"/>
      <c r="AX19" s="138"/>
    </row>
    <row r="20" spans="1:50" ht="24.75" customHeight="1" x14ac:dyDescent="0.15">
      <c r="A20" s="93"/>
      <c r="B20" s="94"/>
      <c r="C20" s="94"/>
      <c r="D20" s="94"/>
      <c r="E20" s="94"/>
      <c r="F20" s="95"/>
      <c r="G20" s="203" t="s">
        <v>10</v>
      </c>
      <c r="H20" s="204"/>
      <c r="I20" s="204"/>
      <c r="J20" s="204"/>
      <c r="K20" s="204"/>
      <c r="L20" s="204"/>
      <c r="M20" s="204"/>
      <c r="N20" s="204"/>
      <c r="O20" s="204"/>
      <c r="P20" s="284">
        <f>IF(P18=0, "-", SUM(P19)/P18)</f>
        <v>0.99767209843698035</v>
      </c>
      <c r="Q20" s="284"/>
      <c r="R20" s="284"/>
      <c r="S20" s="284"/>
      <c r="T20" s="284"/>
      <c r="U20" s="284"/>
      <c r="V20" s="284"/>
      <c r="W20" s="284">
        <f t="shared" ref="W20" si="0">IF(W18=0, "-", SUM(W19)/W18)</f>
        <v>0.99234099234099227</v>
      </c>
      <c r="X20" s="284"/>
      <c r="Y20" s="284"/>
      <c r="Z20" s="284"/>
      <c r="AA20" s="284"/>
      <c r="AB20" s="284"/>
      <c r="AC20" s="284"/>
      <c r="AD20" s="284">
        <f t="shared" ref="AD20" si="1">IF(AD18=0, "-", SUM(AD19)/AD18)</f>
        <v>0.99548134677908207</v>
      </c>
      <c r="AE20" s="284"/>
      <c r="AF20" s="284"/>
      <c r="AG20" s="284"/>
      <c r="AH20" s="284"/>
      <c r="AI20" s="284"/>
      <c r="AJ20" s="284"/>
      <c r="AK20" s="137"/>
      <c r="AL20" s="137"/>
      <c r="AM20" s="137"/>
      <c r="AN20" s="137"/>
      <c r="AO20" s="137"/>
      <c r="AP20" s="137"/>
      <c r="AQ20" s="263"/>
      <c r="AR20" s="263"/>
      <c r="AS20" s="263"/>
      <c r="AT20" s="263"/>
      <c r="AU20" s="137"/>
      <c r="AV20" s="137"/>
      <c r="AW20" s="137"/>
      <c r="AX20" s="138"/>
    </row>
    <row r="21" spans="1:50" ht="25.5" customHeight="1" x14ac:dyDescent="0.15">
      <c r="A21" s="96"/>
      <c r="B21" s="97"/>
      <c r="C21" s="97"/>
      <c r="D21" s="97"/>
      <c r="E21" s="97"/>
      <c r="F21" s="98"/>
      <c r="G21" s="634" t="s">
        <v>222</v>
      </c>
      <c r="H21" s="635"/>
      <c r="I21" s="635"/>
      <c r="J21" s="635"/>
      <c r="K21" s="635"/>
      <c r="L21" s="635"/>
      <c r="M21" s="635"/>
      <c r="N21" s="635"/>
      <c r="O21" s="635"/>
      <c r="P21" s="284">
        <f>IF(P19=0, "-", SUM(P19)/SUM(P13,P14))</f>
        <v>1.2402551381998583</v>
      </c>
      <c r="Q21" s="284"/>
      <c r="R21" s="284"/>
      <c r="S21" s="284"/>
      <c r="T21" s="284"/>
      <c r="U21" s="284"/>
      <c r="V21" s="284"/>
      <c r="W21" s="284">
        <f t="shared" ref="W21" si="2">IF(W19=0, "-", SUM(W19)/SUM(W13,W14))</f>
        <v>0.93726768456567733</v>
      </c>
      <c r="X21" s="284"/>
      <c r="Y21" s="284"/>
      <c r="Z21" s="284"/>
      <c r="AA21" s="284"/>
      <c r="AB21" s="284"/>
      <c r="AC21" s="284"/>
      <c r="AD21" s="284">
        <f t="shared" ref="AD21" si="3">IF(AD19=0, "-", SUM(AD19)/SUM(AD13,AD14))</f>
        <v>0.85648587142044386</v>
      </c>
      <c r="AE21" s="284"/>
      <c r="AF21" s="284"/>
      <c r="AG21" s="284"/>
      <c r="AH21" s="284"/>
      <c r="AI21" s="284"/>
      <c r="AJ21" s="284"/>
      <c r="AK21" s="137"/>
      <c r="AL21" s="137"/>
      <c r="AM21" s="137"/>
      <c r="AN21" s="137"/>
      <c r="AO21" s="137"/>
      <c r="AP21" s="137"/>
      <c r="AQ21" s="263"/>
      <c r="AR21" s="263"/>
      <c r="AS21" s="263"/>
      <c r="AT21" s="263"/>
      <c r="AU21" s="137"/>
      <c r="AV21" s="137"/>
      <c r="AW21" s="137"/>
      <c r="AX21" s="138"/>
    </row>
    <row r="22" spans="1:50" ht="18.75" customHeight="1" x14ac:dyDescent="0.15">
      <c r="A22" s="108" t="s">
        <v>556</v>
      </c>
      <c r="B22" s="109"/>
      <c r="C22" s="109"/>
      <c r="D22" s="109"/>
      <c r="E22" s="109"/>
      <c r="F22" s="110"/>
      <c r="G22" s="99" t="s">
        <v>212</v>
      </c>
      <c r="H22" s="100"/>
      <c r="I22" s="100"/>
      <c r="J22" s="100"/>
      <c r="K22" s="100"/>
      <c r="L22" s="100"/>
      <c r="M22" s="100"/>
      <c r="N22" s="100"/>
      <c r="O22" s="101"/>
      <c r="P22" s="117" t="s">
        <v>554</v>
      </c>
      <c r="Q22" s="100"/>
      <c r="R22" s="100"/>
      <c r="S22" s="100"/>
      <c r="T22" s="100"/>
      <c r="U22" s="100"/>
      <c r="V22" s="101"/>
      <c r="W22" s="117" t="s">
        <v>555</v>
      </c>
      <c r="X22" s="100"/>
      <c r="Y22" s="100"/>
      <c r="Z22" s="100"/>
      <c r="AA22" s="100"/>
      <c r="AB22" s="100"/>
      <c r="AC22" s="101"/>
      <c r="AD22" s="117" t="s">
        <v>211</v>
      </c>
      <c r="AE22" s="100"/>
      <c r="AF22" s="100"/>
      <c r="AG22" s="100"/>
      <c r="AH22" s="100"/>
      <c r="AI22" s="100"/>
      <c r="AJ22" s="100"/>
      <c r="AK22" s="100"/>
      <c r="AL22" s="100"/>
      <c r="AM22" s="100"/>
      <c r="AN22" s="100"/>
      <c r="AO22" s="100"/>
      <c r="AP22" s="100"/>
      <c r="AQ22" s="100"/>
      <c r="AR22" s="100"/>
      <c r="AS22" s="100"/>
      <c r="AT22" s="100"/>
      <c r="AU22" s="100"/>
      <c r="AV22" s="100"/>
      <c r="AW22" s="100"/>
      <c r="AX22" s="118"/>
    </row>
    <row r="23" spans="1:50" ht="25.5" customHeight="1" x14ac:dyDescent="0.15">
      <c r="A23" s="111"/>
      <c r="B23" s="112"/>
      <c r="C23" s="112"/>
      <c r="D23" s="112"/>
      <c r="E23" s="112"/>
      <c r="F23" s="113"/>
      <c r="G23" s="102" t="s">
        <v>571</v>
      </c>
      <c r="H23" s="103"/>
      <c r="I23" s="103"/>
      <c r="J23" s="103"/>
      <c r="K23" s="103"/>
      <c r="L23" s="103"/>
      <c r="M23" s="103"/>
      <c r="N23" s="103"/>
      <c r="O23" s="104"/>
      <c r="P23" s="130">
        <f>4962.4-P24-P25</f>
        <v>4264.3999999999996</v>
      </c>
      <c r="Q23" s="131"/>
      <c r="R23" s="131"/>
      <c r="S23" s="131"/>
      <c r="T23" s="131"/>
      <c r="U23" s="131"/>
      <c r="V23" s="161"/>
      <c r="W23" s="130">
        <f>AR13-W24</f>
        <v>3466.3999999999996</v>
      </c>
      <c r="X23" s="131"/>
      <c r="Y23" s="131"/>
      <c r="Z23" s="131"/>
      <c r="AA23" s="131"/>
      <c r="AB23" s="131"/>
      <c r="AC23" s="161"/>
      <c r="AD23" s="119" t="s">
        <v>653</v>
      </c>
      <c r="AE23" s="120"/>
      <c r="AF23" s="120"/>
      <c r="AG23" s="120"/>
      <c r="AH23" s="120"/>
      <c r="AI23" s="120"/>
      <c r="AJ23" s="120"/>
      <c r="AK23" s="120"/>
      <c r="AL23" s="120"/>
      <c r="AM23" s="120"/>
      <c r="AN23" s="120"/>
      <c r="AO23" s="120"/>
      <c r="AP23" s="120"/>
      <c r="AQ23" s="120"/>
      <c r="AR23" s="120"/>
      <c r="AS23" s="120"/>
      <c r="AT23" s="120"/>
      <c r="AU23" s="120"/>
      <c r="AV23" s="120"/>
      <c r="AW23" s="120"/>
      <c r="AX23" s="121"/>
    </row>
    <row r="24" spans="1:50" ht="25.5" customHeight="1" x14ac:dyDescent="0.15">
      <c r="A24" s="111"/>
      <c r="B24" s="112"/>
      <c r="C24" s="112"/>
      <c r="D24" s="112"/>
      <c r="E24" s="112"/>
      <c r="F24" s="113"/>
      <c r="G24" s="105" t="s">
        <v>572</v>
      </c>
      <c r="H24" s="106"/>
      <c r="I24" s="106"/>
      <c r="J24" s="106"/>
      <c r="K24" s="106"/>
      <c r="L24" s="106"/>
      <c r="M24" s="106"/>
      <c r="N24" s="106"/>
      <c r="O24" s="107"/>
      <c r="P24" s="127">
        <v>690</v>
      </c>
      <c r="Q24" s="128"/>
      <c r="R24" s="128"/>
      <c r="S24" s="128"/>
      <c r="T24" s="128"/>
      <c r="U24" s="128"/>
      <c r="V24" s="129"/>
      <c r="W24" s="127">
        <v>890</v>
      </c>
      <c r="X24" s="128"/>
      <c r="Y24" s="128"/>
      <c r="Z24" s="128"/>
      <c r="AA24" s="128"/>
      <c r="AB24" s="128"/>
      <c r="AC24" s="129"/>
      <c r="AD24" s="122"/>
      <c r="AE24" s="123"/>
      <c r="AF24" s="123"/>
      <c r="AG24" s="123"/>
      <c r="AH24" s="123"/>
      <c r="AI24" s="123"/>
      <c r="AJ24" s="123"/>
      <c r="AK24" s="123"/>
      <c r="AL24" s="123"/>
      <c r="AM24" s="123"/>
      <c r="AN24" s="123"/>
      <c r="AO24" s="123"/>
      <c r="AP24" s="123"/>
      <c r="AQ24" s="123"/>
      <c r="AR24" s="123"/>
      <c r="AS24" s="123"/>
      <c r="AT24" s="123"/>
      <c r="AU24" s="123"/>
      <c r="AV24" s="123"/>
      <c r="AW24" s="123"/>
      <c r="AX24" s="124"/>
    </row>
    <row r="25" spans="1:50" ht="25.5" customHeight="1" x14ac:dyDescent="0.15">
      <c r="A25" s="111"/>
      <c r="B25" s="112"/>
      <c r="C25" s="112"/>
      <c r="D25" s="112"/>
      <c r="E25" s="112"/>
      <c r="F25" s="113"/>
      <c r="G25" s="105" t="s">
        <v>573</v>
      </c>
      <c r="H25" s="106"/>
      <c r="I25" s="106"/>
      <c r="J25" s="106"/>
      <c r="K25" s="106"/>
      <c r="L25" s="106"/>
      <c r="M25" s="106"/>
      <c r="N25" s="106"/>
      <c r="O25" s="107"/>
      <c r="P25" s="127">
        <v>8</v>
      </c>
      <c r="Q25" s="128"/>
      <c r="R25" s="128"/>
      <c r="S25" s="128"/>
      <c r="T25" s="128"/>
      <c r="U25" s="128"/>
      <c r="V25" s="129"/>
      <c r="W25" s="127">
        <v>0</v>
      </c>
      <c r="X25" s="128"/>
      <c r="Y25" s="128"/>
      <c r="Z25" s="128"/>
      <c r="AA25" s="128"/>
      <c r="AB25" s="128"/>
      <c r="AC25" s="129"/>
      <c r="AD25" s="122"/>
      <c r="AE25" s="123"/>
      <c r="AF25" s="123"/>
      <c r="AG25" s="123"/>
      <c r="AH25" s="123"/>
      <c r="AI25" s="123"/>
      <c r="AJ25" s="123"/>
      <c r="AK25" s="123"/>
      <c r="AL25" s="123"/>
      <c r="AM25" s="123"/>
      <c r="AN25" s="123"/>
      <c r="AO25" s="123"/>
      <c r="AP25" s="123"/>
      <c r="AQ25" s="123"/>
      <c r="AR25" s="123"/>
      <c r="AS25" s="123"/>
      <c r="AT25" s="123"/>
      <c r="AU25" s="123"/>
      <c r="AV25" s="123"/>
      <c r="AW25" s="123"/>
      <c r="AX25" s="124"/>
    </row>
    <row r="26" spans="1:50" ht="25.5" customHeight="1" thickBot="1" x14ac:dyDescent="0.2">
      <c r="A26" s="114"/>
      <c r="B26" s="115"/>
      <c r="C26" s="115"/>
      <c r="D26" s="115"/>
      <c r="E26" s="115"/>
      <c r="F26" s="116"/>
      <c r="G26" s="165" t="s">
        <v>213</v>
      </c>
      <c r="H26" s="166"/>
      <c r="I26" s="166"/>
      <c r="J26" s="166"/>
      <c r="K26" s="166"/>
      <c r="L26" s="166"/>
      <c r="M26" s="166"/>
      <c r="N26" s="166"/>
      <c r="O26" s="167"/>
      <c r="P26" s="158">
        <f>AK13</f>
        <v>4962.3999999999996</v>
      </c>
      <c r="Q26" s="159"/>
      <c r="R26" s="159"/>
      <c r="S26" s="159"/>
      <c r="T26" s="159"/>
      <c r="U26" s="159"/>
      <c r="V26" s="160"/>
      <c r="W26" s="158">
        <f>AR13</f>
        <v>4356.3999999999996</v>
      </c>
      <c r="X26" s="159"/>
      <c r="Y26" s="159"/>
      <c r="Z26" s="159"/>
      <c r="AA26" s="159"/>
      <c r="AB26" s="159"/>
      <c r="AC26" s="160"/>
      <c r="AD26" s="125"/>
      <c r="AE26" s="125"/>
      <c r="AF26" s="125"/>
      <c r="AG26" s="125"/>
      <c r="AH26" s="125"/>
      <c r="AI26" s="125"/>
      <c r="AJ26" s="125"/>
      <c r="AK26" s="125"/>
      <c r="AL26" s="125"/>
      <c r="AM26" s="125"/>
      <c r="AN26" s="125"/>
      <c r="AO26" s="125"/>
      <c r="AP26" s="125"/>
      <c r="AQ26" s="125"/>
      <c r="AR26" s="125"/>
      <c r="AS26" s="125"/>
      <c r="AT26" s="125"/>
      <c r="AU26" s="125"/>
      <c r="AV26" s="125"/>
      <c r="AW26" s="125"/>
      <c r="AX26" s="126"/>
    </row>
    <row r="27" spans="1:50" ht="18.75" customHeight="1" x14ac:dyDescent="0.15">
      <c r="A27" s="264" t="s">
        <v>219</v>
      </c>
      <c r="B27" s="265"/>
      <c r="C27" s="265"/>
      <c r="D27" s="265"/>
      <c r="E27" s="265"/>
      <c r="F27" s="266"/>
      <c r="G27" s="343" t="s">
        <v>139</v>
      </c>
      <c r="H27" s="195"/>
      <c r="I27" s="195"/>
      <c r="J27" s="195"/>
      <c r="K27" s="195"/>
      <c r="L27" s="195"/>
      <c r="M27" s="195"/>
      <c r="N27" s="195"/>
      <c r="O27" s="323"/>
      <c r="P27" s="322" t="s">
        <v>57</v>
      </c>
      <c r="Q27" s="195"/>
      <c r="R27" s="195"/>
      <c r="S27" s="195"/>
      <c r="T27" s="195"/>
      <c r="U27" s="195"/>
      <c r="V27" s="195"/>
      <c r="W27" s="195"/>
      <c r="X27" s="323"/>
      <c r="Y27" s="260"/>
      <c r="Z27" s="261"/>
      <c r="AA27" s="262"/>
      <c r="AB27" s="187" t="s">
        <v>11</v>
      </c>
      <c r="AC27" s="188"/>
      <c r="AD27" s="189"/>
      <c r="AE27" s="187" t="s">
        <v>248</v>
      </c>
      <c r="AF27" s="188"/>
      <c r="AG27" s="188"/>
      <c r="AH27" s="189"/>
      <c r="AI27" s="193" t="s">
        <v>265</v>
      </c>
      <c r="AJ27" s="193"/>
      <c r="AK27" s="193"/>
      <c r="AL27" s="187"/>
      <c r="AM27" s="193" t="s">
        <v>362</v>
      </c>
      <c r="AN27" s="193"/>
      <c r="AO27" s="193"/>
      <c r="AP27" s="187"/>
      <c r="AQ27" s="334" t="s">
        <v>171</v>
      </c>
      <c r="AR27" s="335"/>
      <c r="AS27" s="335"/>
      <c r="AT27" s="336"/>
      <c r="AU27" s="195" t="s">
        <v>129</v>
      </c>
      <c r="AV27" s="195"/>
      <c r="AW27" s="195"/>
      <c r="AX27" s="196"/>
    </row>
    <row r="28" spans="1:50" ht="18.75" customHeight="1" x14ac:dyDescent="0.15">
      <c r="A28" s="267"/>
      <c r="B28" s="268"/>
      <c r="C28" s="268"/>
      <c r="D28" s="268"/>
      <c r="E28" s="268"/>
      <c r="F28" s="269"/>
      <c r="G28" s="344"/>
      <c r="H28" s="173"/>
      <c r="I28" s="173"/>
      <c r="J28" s="173"/>
      <c r="K28" s="173"/>
      <c r="L28" s="173"/>
      <c r="M28" s="173"/>
      <c r="N28" s="173"/>
      <c r="O28" s="325"/>
      <c r="P28" s="324"/>
      <c r="Q28" s="173"/>
      <c r="R28" s="173"/>
      <c r="S28" s="173"/>
      <c r="T28" s="173"/>
      <c r="U28" s="173"/>
      <c r="V28" s="173"/>
      <c r="W28" s="173"/>
      <c r="X28" s="325"/>
      <c r="Y28" s="319"/>
      <c r="Z28" s="320"/>
      <c r="AA28" s="321"/>
      <c r="AB28" s="190"/>
      <c r="AC28" s="191"/>
      <c r="AD28" s="192"/>
      <c r="AE28" s="190"/>
      <c r="AF28" s="191"/>
      <c r="AG28" s="191"/>
      <c r="AH28" s="192"/>
      <c r="AI28" s="194"/>
      <c r="AJ28" s="194"/>
      <c r="AK28" s="194"/>
      <c r="AL28" s="190"/>
      <c r="AM28" s="194"/>
      <c r="AN28" s="194"/>
      <c r="AO28" s="194"/>
      <c r="AP28" s="190"/>
      <c r="AQ28" s="154" t="s">
        <v>577</v>
      </c>
      <c r="AR28" s="155"/>
      <c r="AS28" s="181" t="s">
        <v>172</v>
      </c>
      <c r="AT28" s="182"/>
      <c r="AU28" s="175">
        <v>3</v>
      </c>
      <c r="AV28" s="175"/>
      <c r="AW28" s="173" t="s">
        <v>167</v>
      </c>
      <c r="AX28" s="174"/>
    </row>
    <row r="29" spans="1:50" ht="23.25" customHeight="1" x14ac:dyDescent="0.15">
      <c r="A29" s="270"/>
      <c r="B29" s="268"/>
      <c r="C29" s="268"/>
      <c r="D29" s="268"/>
      <c r="E29" s="268"/>
      <c r="F29" s="269"/>
      <c r="G29" s="285" t="s">
        <v>574</v>
      </c>
      <c r="H29" s="286"/>
      <c r="I29" s="286"/>
      <c r="J29" s="286"/>
      <c r="K29" s="286"/>
      <c r="L29" s="286"/>
      <c r="M29" s="286"/>
      <c r="N29" s="286"/>
      <c r="O29" s="287"/>
      <c r="P29" s="294" t="s">
        <v>575</v>
      </c>
      <c r="Q29" s="294"/>
      <c r="R29" s="294"/>
      <c r="S29" s="294"/>
      <c r="T29" s="294"/>
      <c r="U29" s="294"/>
      <c r="V29" s="294"/>
      <c r="W29" s="294"/>
      <c r="X29" s="295"/>
      <c r="Y29" s="300" t="s">
        <v>12</v>
      </c>
      <c r="Z29" s="301"/>
      <c r="AA29" s="302"/>
      <c r="AB29" s="274" t="s">
        <v>14</v>
      </c>
      <c r="AC29" s="274"/>
      <c r="AD29" s="274"/>
      <c r="AE29" s="149">
        <v>73.2</v>
      </c>
      <c r="AF29" s="150"/>
      <c r="AG29" s="150"/>
      <c r="AH29" s="150"/>
      <c r="AI29" s="149">
        <v>73.599999999999994</v>
      </c>
      <c r="AJ29" s="150"/>
      <c r="AK29" s="150"/>
      <c r="AL29" s="150"/>
      <c r="AM29" s="149">
        <v>74.3</v>
      </c>
      <c r="AN29" s="150"/>
      <c r="AO29" s="150"/>
      <c r="AP29" s="150"/>
      <c r="AQ29" s="151" t="s">
        <v>577</v>
      </c>
      <c r="AR29" s="152"/>
      <c r="AS29" s="152"/>
      <c r="AT29" s="153"/>
      <c r="AU29" s="150" t="s">
        <v>577</v>
      </c>
      <c r="AV29" s="150"/>
      <c r="AW29" s="150"/>
      <c r="AX29" s="171"/>
    </row>
    <row r="30" spans="1:50" ht="23.25" customHeight="1" x14ac:dyDescent="0.15">
      <c r="A30" s="271"/>
      <c r="B30" s="272"/>
      <c r="C30" s="272"/>
      <c r="D30" s="272"/>
      <c r="E30" s="272"/>
      <c r="F30" s="273"/>
      <c r="G30" s="288"/>
      <c r="H30" s="289"/>
      <c r="I30" s="289"/>
      <c r="J30" s="289"/>
      <c r="K30" s="289"/>
      <c r="L30" s="289"/>
      <c r="M30" s="289"/>
      <c r="N30" s="289"/>
      <c r="O30" s="290"/>
      <c r="P30" s="296"/>
      <c r="Q30" s="296"/>
      <c r="R30" s="296"/>
      <c r="S30" s="296"/>
      <c r="T30" s="296"/>
      <c r="U30" s="296"/>
      <c r="V30" s="296"/>
      <c r="W30" s="296"/>
      <c r="X30" s="297"/>
      <c r="Y30" s="168" t="s">
        <v>52</v>
      </c>
      <c r="Z30" s="169"/>
      <c r="AA30" s="170"/>
      <c r="AB30" s="274" t="s">
        <v>14</v>
      </c>
      <c r="AC30" s="274"/>
      <c r="AD30" s="274"/>
      <c r="AE30" s="149" t="s">
        <v>577</v>
      </c>
      <c r="AF30" s="150"/>
      <c r="AG30" s="150"/>
      <c r="AH30" s="150"/>
      <c r="AI30" s="149" t="s">
        <v>577</v>
      </c>
      <c r="AJ30" s="150"/>
      <c r="AK30" s="150"/>
      <c r="AL30" s="150"/>
      <c r="AM30" s="149" t="s">
        <v>577</v>
      </c>
      <c r="AN30" s="150"/>
      <c r="AO30" s="150"/>
      <c r="AP30" s="150"/>
      <c r="AQ30" s="151" t="s">
        <v>577</v>
      </c>
      <c r="AR30" s="152"/>
      <c r="AS30" s="152"/>
      <c r="AT30" s="153"/>
      <c r="AU30" s="150">
        <v>75</v>
      </c>
      <c r="AV30" s="150"/>
      <c r="AW30" s="150"/>
      <c r="AX30" s="171"/>
    </row>
    <row r="31" spans="1:50" ht="23.25" customHeight="1" x14ac:dyDescent="0.15">
      <c r="A31" s="270"/>
      <c r="B31" s="268"/>
      <c r="C31" s="268"/>
      <c r="D31" s="268"/>
      <c r="E31" s="268"/>
      <c r="F31" s="269"/>
      <c r="G31" s="291"/>
      <c r="H31" s="292"/>
      <c r="I31" s="292"/>
      <c r="J31" s="292"/>
      <c r="K31" s="292"/>
      <c r="L31" s="292"/>
      <c r="M31" s="292"/>
      <c r="N31" s="292"/>
      <c r="O31" s="293"/>
      <c r="P31" s="298"/>
      <c r="Q31" s="298"/>
      <c r="R31" s="298"/>
      <c r="S31" s="298"/>
      <c r="T31" s="298"/>
      <c r="U31" s="298"/>
      <c r="V31" s="298"/>
      <c r="W31" s="298"/>
      <c r="X31" s="299"/>
      <c r="Y31" s="168" t="s">
        <v>13</v>
      </c>
      <c r="Z31" s="169"/>
      <c r="AA31" s="170"/>
      <c r="AB31" s="565" t="s">
        <v>168</v>
      </c>
      <c r="AC31" s="565"/>
      <c r="AD31" s="565"/>
      <c r="AE31" s="149">
        <v>97.6</v>
      </c>
      <c r="AF31" s="150"/>
      <c r="AG31" s="150"/>
      <c r="AH31" s="150"/>
      <c r="AI31" s="149">
        <v>98.1</v>
      </c>
      <c r="AJ31" s="150"/>
      <c r="AK31" s="150"/>
      <c r="AL31" s="150"/>
      <c r="AM31" s="149">
        <v>99.1</v>
      </c>
      <c r="AN31" s="150"/>
      <c r="AO31" s="150"/>
      <c r="AP31" s="150"/>
      <c r="AQ31" s="151" t="s">
        <v>577</v>
      </c>
      <c r="AR31" s="152"/>
      <c r="AS31" s="152"/>
      <c r="AT31" s="153"/>
      <c r="AU31" s="150" t="s">
        <v>577</v>
      </c>
      <c r="AV31" s="150"/>
      <c r="AW31" s="150"/>
      <c r="AX31" s="171"/>
    </row>
    <row r="32" spans="1:50" ht="23.25" customHeight="1" x14ac:dyDescent="0.15">
      <c r="A32" s="621" t="s">
        <v>239</v>
      </c>
      <c r="B32" s="622"/>
      <c r="C32" s="622"/>
      <c r="D32" s="622"/>
      <c r="E32" s="622"/>
      <c r="F32" s="623"/>
      <c r="G32" s="627" t="s">
        <v>576</v>
      </c>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628"/>
      <c r="AM32" s="628"/>
      <c r="AN32" s="628"/>
      <c r="AO32" s="628"/>
      <c r="AP32" s="628"/>
      <c r="AQ32" s="628"/>
      <c r="AR32" s="628"/>
      <c r="AS32" s="628"/>
      <c r="AT32" s="628"/>
      <c r="AU32" s="628"/>
      <c r="AV32" s="628"/>
      <c r="AW32" s="628"/>
      <c r="AX32" s="629"/>
    </row>
    <row r="33" spans="1:51" ht="23.25" customHeight="1" x14ac:dyDescent="0.15">
      <c r="A33" s="624"/>
      <c r="B33" s="625"/>
      <c r="C33" s="625"/>
      <c r="D33" s="625"/>
      <c r="E33" s="625"/>
      <c r="F33" s="626"/>
      <c r="G33" s="630"/>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2"/>
      <c r="AF33" s="632"/>
      <c r="AG33" s="632"/>
      <c r="AH33" s="632"/>
      <c r="AI33" s="632"/>
      <c r="AJ33" s="632"/>
      <c r="AK33" s="632"/>
      <c r="AL33" s="632"/>
      <c r="AM33" s="632"/>
      <c r="AN33" s="632"/>
      <c r="AO33" s="632"/>
      <c r="AP33" s="632"/>
      <c r="AQ33" s="631"/>
      <c r="AR33" s="631"/>
      <c r="AS33" s="631"/>
      <c r="AT33" s="631"/>
      <c r="AU33" s="631"/>
      <c r="AV33" s="631"/>
      <c r="AW33" s="631"/>
      <c r="AX33" s="633"/>
    </row>
    <row r="34" spans="1:51" ht="18.75" customHeight="1" x14ac:dyDescent="0.15">
      <c r="A34" s="337" t="s">
        <v>219</v>
      </c>
      <c r="B34" s="338"/>
      <c r="C34" s="338"/>
      <c r="D34" s="338"/>
      <c r="E34" s="338"/>
      <c r="F34" s="339"/>
      <c r="G34" s="564" t="s">
        <v>139</v>
      </c>
      <c r="H34" s="179"/>
      <c r="I34" s="179"/>
      <c r="J34" s="179"/>
      <c r="K34" s="179"/>
      <c r="L34" s="179"/>
      <c r="M34" s="179"/>
      <c r="N34" s="179"/>
      <c r="O34" s="440"/>
      <c r="P34" s="439" t="s">
        <v>57</v>
      </c>
      <c r="Q34" s="179"/>
      <c r="R34" s="179"/>
      <c r="S34" s="179"/>
      <c r="T34" s="179"/>
      <c r="U34" s="179"/>
      <c r="V34" s="179"/>
      <c r="W34" s="179"/>
      <c r="X34" s="440"/>
      <c r="Y34" s="441"/>
      <c r="Z34" s="442"/>
      <c r="AA34" s="443"/>
      <c r="AB34" s="328" t="s">
        <v>11</v>
      </c>
      <c r="AC34" s="329"/>
      <c r="AD34" s="330"/>
      <c r="AE34" s="172" t="s">
        <v>248</v>
      </c>
      <c r="AF34" s="172"/>
      <c r="AG34" s="172"/>
      <c r="AH34" s="172"/>
      <c r="AI34" s="172" t="s">
        <v>265</v>
      </c>
      <c r="AJ34" s="172"/>
      <c r="AK34" s="172"/>
      <c r="AL34" s="172"/>
      <c r="AM34" s="172" t="s">
        <v>362</v>
      </c>
      <c r="AN34" s="172"/>
      <c r="AO34" s="172"/>
      <c r="AP34" s="172"/>
      <c r="AQ34" s="176" t="s">
        <v>171</v>
      </c>
      <c r="AR34" s="177"/>
      <c r="AS34" s="177"/>
      <c r="AT34" s="178"/>
      <c r="AU34" s="179" t="s">
        <v>129</v>
      </c>
      <c r="AV34" s="179"/>
      <c r="AW34" s="179"/>
      <c r="AX34" s="180"/>
      <c r="AY34">
        <f>COUNTA($G$36)</f>
        <v>1</v>
      </c>
    </row>
    <row r="35" spans="1:51" ht="18.75" customHeight="1" x14ac:dyDescent="0.15">
      <c r="A35" s="267"/>
      <c r="B35" s="268"/>
      <c r="C35" s="268"/>
      <c r="D35" s="268"/>
      <c r="E35" s="268"/>
      <c r="F35" s="269"/>
      <c r="G35" s="344"/>
      <c r="H35" s="173"/>
      <c r="I35" s="173"/>
      <c r="J35" s="173"/>
      <c r="K35" s="173"/>
      <c r="L35" s="173"/>
      <c r="M35" s="173"/>
      <c r="N35" s="173"/>
      <c r="O35" s="325"/>
      <c r="P35" s="324"/>
      <c r="Q35" s="173"/>
      <c r="R35" s="173"/>
      <c r="S35" s="173"/>
      <c r="T35" s="173"/>
      <c r="U35" s="173"/>
      <c r="V35" s="173"/>
      <c r="W35" s="173"/>
      <c r="X35" s="325"/>
      <c r="Y35" s="319"/>
      <c r="Z35" s="320"/>
      <c r="AA35" s="321"/>
      <c r="AB35" s="190"/>
      <c r="AC35" s="191"/>
      <c r="AD35" s="192"/>
      <c r="AE35" s="172"/>
      <c r="AF35" s="172"/>
      <c r="AG35" s="172"/>
      <c r="AH35" s="172"/>
      <c r="AI35" s="172"/>
      <c r="AJ35" s="172"/>
      <c r="AK35" s="172"/>
      <c r="AL35" s="172"/>
      <c r="AM35" s="172"/>
      <c r="AN35" s="172"/>
      <c r="AO35" s="172"/>
      <c r="AP35" s="172"/>
      <c r="AQ35" s="154" t="s">
        <v>577</v>
      </c>
      <c r="AR35" s="155"/>
      <c r="AS35" s="181" t="s">
        <v>172</v>
      </c>
      <c r="AT35" s="182"/>
      <c r="AU35" s="175">
        <v>3</v>
      </c>
      <c r="AV35" s="175"/>
      <c r="AW35" s="173" t="s">
        <v>167</v>
      </c>
      <c r="AX35" s="174"/>
      <c r="AY35">
        <f>$AY$34</f>
        <v>1</v>
      </c>
    </row>
    <row r="36" spans="1:51" ht="23.25" customHeight="1" x14ac:dyDescent="0.15">
      <c r="A36" s="270"/>
      <c r="B36" s="268"/>
      <c r="C36" s="268"/>
      <c r="D36" s="268"/>
      <c r="E36" s="268"/>
      <c r="F36" s="269"/>
      <c r="G36" s="285" t="s">
        <v>578</v>
      </c>
      <c r="H36" s="286"/>
      <c r="I36" s="286"/>
      <c r="J36" s="286"/>
      <c r="K36" s="286"/>
      <c r="L36" s="286"/>
      <c r="M36" s="286"/>
      <c r="N36" s="286"/>
      <c r="O36" s="287"/>
      <c r="P36" s="294" t="s">
        <v>579</v>
      </c>
      <c r="Q36" s="294"/>
      <c r="R36" s="294"/>
      <c r="S36" s="294"/>
      <c r="T36" s="294"/>
      <c r="U36" s="294"/>
      <c r="V36" s="294"/>
      <c r="W36" s="294"/>
      <c r="X36" s="295"/>
      <c r="Y36" s="300" t="s">
        <v>12</v>
      </c>
      <c r="Z36" s="301"/>
      <c r="AA36" s="302"/>
      <c r="AB36" s="274" t="s">
        <v>14</v>
      </c>
      <c r="AC36" s="274"/>
      <c r="AD36" s="274"/>
      <c r="AE36" s="149">
        <v>80</v>
      </c>
      <c r="AF36" s="150"/>
      <c r="AG36" s="150"/>
      <c r="AH36" s="150"/>
      <c r="AI36" s="149">
        <v>82</v>
      </c>
      <c r="AJ36" s="150"/>
      <c r="AK36" s="150"/>
      <c r="AL36" s="150"/>
      <c r="AM36" s="149">
        <v>82</v>
      </c>
      <c r="AN36" s="150"/>
      <c r="AO36" s="150"/>
      <c r="AP36" s="150"/>
      <c r="AQ36" s="151" t="s">
        <v>577</v>
      </c>
      <c r="AR36" s="152"/>
      <c r="AS36" s="152"/>
      <c r="AT36" s="153"/>
      <c r="AU36" s="150" t="s">
        <v>577</v>
      </c>
      <c r="AV36" s="150"/>
      <c r="AW36" s="150"/>
      <c r="AX36" s="171"/>
      <c r="AY36">
        <f t="shared" ref="AY36:AY40" si="4">$AY$34</f>
        <v>1</v>
      </c>
    </row>
    <row r="37" spans="1:51" ht="23.25" customHeight="1" x14ac:dyDescent="0.15">
      <c r="A37" s="271"/>
      <c r="B37" s="272"/>
      <c r="C37" s="272"/>
      <c r="D37" s="272"/>
      <c r="E37" s="272"/>
      <c r="F37" s="273"/>
      <c r="G37" s="288"/>
      <c r="H37" s="289"/>
      <c r="I37" s="289"/>
      <c r="J37" s="289"/>
      <c r="K37" s="289"/>
      <c r="L37" s="289"/>
      <c r="M37" s="289"/>
      <c r="N37" s="289"/>
      <c r="O37" s="290"/>
      <c r="P37" s="296"/>
      <c r="Q37" s="296"/>
      <c r="R37" s="296"/>
      <c r="S37" s="296"/>
      <c r="T37" s="296"/>
      <c r="U37" s="296"/>
      <c r="V37" s="296"/>
      <c r="W37" s="296"/>
      <c r="X37" s="297"/>
      <c r="Y37" s="168" t="s">
        <v>52</v>
      </c>
      <c r="Z37" s="169"/>
      <c r="AA37" s="170"/>
      <c r="AB37" s="274" t="s">
        <v>14</v>
      </c>
      <c r="AC37" s="274"/>
      <c r="AD37" s="274"/>
      <c r="AE37" s="149" t="s">
        <v>577</v>
      </c>
      <c r="AF37" s="150"/>
      <c r="AG37" s="150"/>
      <c r="AH37" s="150"/>
      <c r="AI37" s="149" t="s">
        <v>577</v>
      </c>
      <c r="AJ37" s="150"/>
      <c r="AK37" s="150"/>
      <c r="AL37" s="150"/>
      <c r="AM37" s="149" t="s">
        <v>577</v>
      </c>
      <c r="AN37" s="150"/>
      <c r="AO37" s="150"/>
      <c r="AP37" s="150"/>
      <c r="AQ37" s="151" t="s">
        <v>577</v>
      </c>
      <c r="AR37" s="152"/>
      <c r="AS37" s="152"/>
      <c r="AT37" s="153"/>
      <c r="AU37" s="150">
        <v>85</v>
      </c>
      <c r="AV37" s="150"/>
      <c r="AW37" s="150"/>
      <c r="AX37" s="171"/>
      <c r="AY37">
        <f t="shared" si="4"/>
        <v>1</v>
      </c>
    </row>
    <row r="38" spans="1:51" ht="23.25" customHeight="1" x14ac:dyDescent="0.15">
      <c r="A38" s="340"/>
      <c r="B38" s="341"/>
      <c r="C38" s="341"/>
      <c r="D38" s="341"/>
      <c r="E38" s="341"/>
      <c r="F38" s="342"/>
      <c r="G38" s="291"/>
      <c r="H38" s="292"/>
      <c r="I38" s="292"/>
      <c r="J38" s="292"/>
      <c r="K38" s="292"/>
      <c r="L38" s="292"/>
      <c r="M38" s="292"/>
      <c r="N38" s="292"/>
      <c r="O38" s="293"/>
      <c r="P38" s="298"/>
      <c r="Q38" s="298"/>
      <c r="R38" s="298"/>
      <c r="S38" s="298"/>
      <c r="T38" s="298"/>
      <c r="U38" s="298"/>
      <c r="V38" s="298"/>
      <c r="W38" s="298"/>
      <c r="X38" s="299"/>
      <c r="Y38" s="168" t="s">
        <v>13</v>
      </c>
      <c r="Z38" s="169"/>
      <c r="AA38" s="170"/>
      <c r="AB38" s="565" t="s">
        <v>168</v>
      </c>
      <c r="AC38" s="565"/>
      <c r="AD38" s="565"/>
      <c r="AE38" s="149">
        <v>94.1</v>
      </c>
      <c r="AF38" s="150"/>
      <c r="AG38" s="150"/>
      <c r="AH38" s="150"/>
      <c r="AI38" s="149">
        <v>96.5</v>
      </c>
      <c r="AJ38" s="150"/>
      <c r="AK38" s="150"/>
      <c r="AL38" s="150"/>
      <c r="AM38" s="149">
        <v>96.5</v>
      </c>
      <c r="AN38" s="150"/>
      <c r="AO38" s="150"/>
      <c r="AP38" s="150"/>
      <c r="AQ38" s="151" t="s">
        <v>577</v>
      </c>
      <c r="AR38" s="152"/>
      <c r="AS38" s="152"/>
      <c r="AT38" s="153"/>
      <c r="AU38" s="150" t="s">
        <v>577</v>
      </c>
      <c r="AV38" s="150"/>
      <c r="AW38" s="150"/>
      <c r="AX38" s="171"/>
      <c r="AY38">
        <f t="shared" si="4"/>
        <v>1</v>
      </c>
    </row>
    <row r="39" spans="1:51" ht="23.25" customHeight="1" x14ac:dyDescent="0.15">
      <c r="A39" s="621" t="s">
        <v>239</v>
      </c>
      <c r="B39" s="622"/>
      <c r="C39" s="622"/>
      <c r="D39" s="622"/>
      <c r="E39" s="622"/>
      <c r="F39" s="623"/>
      <c r="G39" s="627" t="s">
        <v>576</v>
      </c>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628"/>
      <c r="AV39" s="628"/>
      <c r="AW39" s="628"/>
      <c r="AX39" s="629"/>
      <c r="AY39">
        <f t="shared" si="4"/>
        <v>1</v>
      </c>
    </row>
    <row r="40" spans="1:51" ht="23.25" customHeight="1" x14ac:dyDescent="0.15">
      <c r="A40" s="624"/>
      <c r="B40" s="625"/>
      <c r="C40" s="625"/>
      <c r="D40" s="625"/>
      <c r="E40" s="625"/>
      <c r="F40" s="626"/>
      <c r="G40" s="630"/>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2"/>
      <c r="AF40" s="632"/>
      <c r="AG40" s="632"/>
      <c r="AH40" s="632"/>
      <c r="AI40" s="632"/>
      <c r="AJ40" s="632"/>
      <c r="AK40" s="632"/>
      <c r="AL40" s="632"/>
      <c r="AM40" s="632"/>
      <c r="AN40" s="632"/>
      <c r="AO40" s="632"/>
      <c r="AP40" s="632"/>
      <c r="AQ40" s="631"/>
      <c r="AR40" s="631"/>
      <c r="AS40" s="631"/>
      <c r="AT40" s="631"/>
      <c r="AU40" s="631"/>
      <c r="AV40" s="631"/>
      <c r="AW40" s="631"/>
      <c r="AX40" s="633"/>
      <c r="AY40">
        <f t="shared" si="4"/>
        <v>1</v>
      </c>
    </row>
    <row r="41" spans="1:51" ht="18.75" customHeight="1" x14ac:dyDescent="0.15">
      <c r="A41" s="337" t="s">
        <v>219</v>
      </c>
      <c r="B41" s="338"/>
      <c r="C41" s="338"/>
      <c r="D41" s="338"/>
      <c r="E41" s="338"/>
      <c r="F41" s="339"/>
      <c r="G41" s="564" t="s">
        <v>139</v>
      </c>
      <c r="H41" s="179"/>
      <c r="I41" s="179"/>
      <c r="J41" s="179"/>
      <c r="K41" s="179"/>
      <c r="L41" s="179"/>
      <c r="M41" s="179"/>
      <c r="N41" s="179"/>
      <c r="O41" s="440"/>
      <c r="P41" s="439" t="s">
        <v>57</v>
      </c>
      <c r="Q41" s="179"/>
      <c r="R41" s="179"/>
      <c r="S41" s="179"/>
      <c r="T41" s="179"/>
      <c r="U41" s="179"/>
      <c r="V41" s="179"/>
      <c r="W41" s="179"/>
      <c r="X41" s="440"/>
      <c r="Y41" s="441"/>
      <c r="Z41" s="442"/>
      <c r="AA41" s="443"/>
      <c r="AB41" s="328" t="s">
        <v>11</v>
      </c>
      <c r="AC41" s="329"/>
      <c r="AD41" s="330"/>
      <c r="AE41" s="172" t="s">
        <v>248</v>
      </c>
      <c r="AF41" s="172"/>
      <c r="AG41" s="172"/>
      <c r="AH41" s="172"/>
      <c r="AI41" s="172" t="s">
        <v>265</v>
      </c>
      <c r="AJ41" s="172"/>
      <c r="AK41" s="172"/>
      <c r="AL41" s="172"/>
      <c r="AM41" s="172" t="s">
        <v>362</v>
      </c>
      <c r="AN41" s="172"/>
      <c r="AO41" s="172"/>
      <c r="AP41" s="172"/>
      <c r="AQ41" s="176" t="s">
        <v>171</v>
      </c>
      <c r="AR41" s="177"/>
      <c r="AS41" s="177"/>
      <c r="AT41" s="178"/>
      <c r="AU41" s="179" t="s">
        <v>129</v>
      </c>
      <c r="AV41" s="179"/>
      <c r="AW41" s="179"/>
      <c r="AX41" s="180"/>
      <c r="AY41">
        <f>COUNTA($G$43)</f>
        <v>1</v>
      </c>
    </row>
    <row r="42" spans="1:51" ht="18.75" customHeight="1" x14ac:dyDescent="0.15">
      <c r="A42" s="267"/>
      <c r="B42" s="268"/>
      <c r="C42" s="268"/>
      <c r="D42" s="268"/>
      <c r="E42" s="268"/>
      <c r="F42" s="269"/>
      <c r="G42" s="344"/>
      <c r="H42" s="173"/>
      <c r="I42" s="173"/>
      <c r="J42" s="173"/>
      <c r="K42" s="173"/>
      <c r="L42" s="173"/>
      <c r="M42" s="173"/>
      <c r="N42" s="173"/>
      <c r="O42" s="325"/>
      <c r="P42" s="324"/>
      <c r="Q42" s="173"/>
      <c r="R42" s="173"/>
      <c r="S42" s="173"/>
      <c r="T42" s="173"/>
      <c r="U42" s="173"/>
      <c r="V42" s="173"/>
      <c r="W42" s="173"/>
      <c r="X42" s="325"/>
      <c r="Y42" s="319"/>
      <c r="Z42" s="320"/>
      <c r="AA42" s="321"/>
      <c r="AB42" s="190"/>
      <c r="AC42" s="191"/>
      <c r="AD42" s="192"/>
      <c r="AE42" s="172"/>
      <c r="AF42" s="172"/>
      <c r="AG42" s="172"/>
      <c r="AH42" s="172"/>
      <c r="AI42" s="172"/>
      <c r="AJ42" s="172"/>
      <c r="AK42" s="172"/>
      <c r="AL42" s="172"/>
      <c r="AM42" s="172"/>
      <c r="AN42" s="172"/>
      <c r="AO42" s="172"/>
      <c r="AP42" s="172"/>
      <c r="AQ42" s="154" t="s">
        <v>577</v>
      </c>
      <c r="AR42" s="155"/>
      <c r="AS42" s="181" t="s">
        <v>172</v>
      </c>
      <c r="AT42" s="182"/>
      <c r="AU42" s="175">
        <v>3</v>
      </c>
      <c r="AV42" s="175"/>
      <c r="AW42" s="173" t="s">
        <v>167</v>
      </c>
      <c r="AX42" s="174"/>
      <c r="AY42">
        <f>$AY$41</f>
        <v>1</v>
      </c>
    </row>
    <row r="43" spans="1:51" ht="23.25" customHeight="1" x14ac:dyDescent="0.15">
      <c r="A43" s="270"/>
      <c r="B43" s="268"/>
      <c r="C43" s="268"/>
      <c r="D43" s="268"/>
      <c r="E43" s="268"/>
      <c r="F43" s="269"/>
      <c r="G43" s="285" t="s">
        <v>580</v>
      </c>
      <c r="H43" s="286"/>
      <c r="I43" s="286"/>
      <c r="J43" s="286"/>
      <c r="K43" s="286"/>
      <c r="L43" s="286"/>
      <c r="M43" s="286"/>
      <c r="N43" s="286"/>
      <c r="O43" s="287"/>
      <c r="P43" s="294" t="s">
        <v>581</v>
      </c>
      <c r="Q43" s="294"/>
      <c r="R43" s="294"/>
      <c r="S43" s="294"/>
      <c r="T43" s="294"/>
      <c r="U43" s="294"/>
      <c r="V43" s="294"/>
      <c r="W43" s="294"/>
      <c r="X43" s="295"/>
      <c r="Y43" s="300" t="s">
        <v>12</v>
      </c>
      <c r="Z43" s="301"/>
      <c r="AA43" s="302"/>
      <c r="AB43" s="274" t="s">
        <v>14</v>
      </c>
      <c r="AC43" s="274"/>
      <c r="AD43" s="274"/>
      <c r="AE43" s="183">
        <v>78.900000000000006</v>
      </c>
      <c r="AF43" s="183"/>
      <c r="AG43" s="183"/>
      <c r="AH43" s="183"/>
      <c r="AI43" s="183">
        <v>90.1</v>
      </c>
      <c r="AJ43" s="183"/>
      <c r="AK43" s="183"/>
      <c r="AL43" s="183"/>
      <c r="AM43" s="183">
        <v>91.5</v>
      </c>
      <c r="AN43" s="183"/>
      <c r="AO43" s="183"/>
      <c r="AP43" s="183"/>
      <c r="AQ43" s="151" t="s">
        <v>577</v>
      </c>
      <c r="AR43" s="152"/>
      <c r="AS43" s="152"/>
      <c r="AT43" s="153"/>
      <c r="AU43" s="150" t="s">
        <v>577</v>
      </c>
      <c r="AV43" s="150"/>
      <c r="AW43" s="150"/>
      <c r="AX43" s="171"/>
      <c r="AY43">
        <f t="shared" ref="AY43:AY47" si="5">$AY$41</f>
        <v>1</v>
      </c>
    </row>
    <row r="44" spans="1:51" ht="23.25" customHeight="1" x14ac:dyDescent="0.15">
      <c r="A44" s="271"/>
      <c r="B44" s="272"/>
      <c r="C44" s="272"/>
      <c r="D44" s="272"/>
      <c r="E44" s="272"/>
      <c r="F44" s="273"/>
      <c r="G44" s="288"/>
      <c r="H44" s="289"/>
      <c r="I44" s="289"/>
      <c r="J44" s="289"/>
      <c r="K44" s="289"/>
      <c r="L44" s="289"/>
      <c r="M44" s="289"/>
      <c r="N44" s="289"/>
      <c r="O44" s="290"/>
      <c r="P44" s="296"/>
      <c r="Q44" s="296"/>
      <c r="R44" s="296"/>
      <c r="S44" s="296"/>
      <c r="T44" s="296"/>
      <c r="U44" s="296"/>
      <c r="V44" s="296"/>
      <c r="W44" s="296"/>
      <c r="X44" s="297"/>
      <c r="Y44" s="168" t="s">
        <v>52</v>
      </c>
      <c r="Z44" s="169"/>
      <c r="AA44" s="170"/>
      <c r="AB44" s="274" t="s">
        <v>14</v>
      </c>
      <c r="AC44" s="274"/>
      <c r="AD44" s="274"/>
      <c r="AE44" s="149" t="s">
        <v>577</v>
      </c>
      <c r="AF44" s="150"/>
      <c r="AG44" s="150"/>
      <c r="AH44" s="150"/>
      <c r="AI44" s="149" t="s">
        <v>577</v>
      </c>
      <c r="AJ44" s="150"/>
      <c r="AK44" s="150"/>
      <c r="AL44" s="150"/>
      <c r="AM44" s="149" t="s">
        <v>577</v>
      </c>
      <c r="AN44" s="150"/>
      <c r="AO44" s="150"/>
      <c r="AP44" s="150"/>
      <c r="AQ44" s="151" t="s">
        <v>577</v>
      </c>
      <c r="AR44" s="152"/>
      <c r="AS44" s="152"/>
      <c r="AT44" s="153"/>
      <c r="AU44" s="150">
        <v>100</v>
      </c>
      <c r="AV44" s="150"/>
      <c r="AW44" s="150"/>
      <c r="AX44" s="171"/>
      <c r="AY44">
        <f t="shared" si="5"/>
        <v>1</v>
      </c>
    </row>
    <row r="45" spans="1:51" ht="23.25" customHeight="1" x14ac:dyDescent="0.15">
      <c r="A45" s="340"/>
      <c r="B45" s="341"/>
      <c r="C45" s="341"/>
      <c r="D45" s="341"/>
      <c r="E45" s="341"/>
      <c r="F45" s="342"/>
      <c r="G45" s="291"/>
      <c r="H45" s="292"/>
      <c r="I45" s="292"/>
      <c r="J45" s="292"/>
      <c r="K45" s="292"/>
      <c r="L45" s="292"/>
      <c r="M45" s="292"/>
      <c r="N45" s="292"/>
      <c r="O45" s="293"/>
      <c r="P45" s="298"/>
      <c r="Q45" s="298"/>
      <c r="R45" s="298"/>
      <c r="S45" s="298"/>
      <c r="T45" s="298"/>
      <c r="U45" s="298"/>
      <c r="V45" s="298"/>
      <c r="W45" s="298"/>
      <c r="X45" s="299"/>
      <c r="Y45" s="168" t="s">
        <v>13</v>
      </c>
      <c r="Z45" s="169"/>
      <c r="AA45" s="170"/>
      <c r="AB45" s="565" t="s">
        <v>168</v>
      </c>
      <c r="AC45" s="565"/>
      <c r="AD45" s="565"/>
      <c r="AE45" s="149">
        <v>78.900000000000006</v>
      </c>
      <c r="AF45" s="150"/>
      <c r="AG45" s="150"/>
      <c r="AH45" s="150"/>
      <c r="AI45" s="149">
        <v>90.1</v>
      </c>
      <c r="AJ45" s="150"/>
      <c r="AK45" s="150"/>
      <c r="AL45" s="150"/>
      <c r="AM45" s="149">
        <v>91.5</v>
      </c>
      <c r="AN45" s="150"/>
      <c r="AO45" s="150"/>
      <c r="AP45" s="150"/>
      <c r="AQ45" s="151" t="s">
        <v>577</v>
      </c>
      <c r="AR45" s="152"/>
      <c r="AS45" s="152"/>
      <c r="AT45" s="153"/>
      <c r="AU45" s="150" t="s">
        <v>577</v>
      </c>
      <c r="AV45" s="150"/>
      <c r="AW45" s="150"/>
      <c r="AX45" s="171"/>
      <c r="AY45">
        <f t="shared" si="5"/>
        <v>1</v>
      </c>
    </row>
    <row r="46" spans="1:51" ht="23.25" customHeight="1" x14ac:dyDescent="0.15">
      <c r="A46" s="621" t="s">
        <v>239</v>
      </c>
      <c r="B46" s="622"/>
      <c r="C46" s="622"/>
      <c r="D46" s="622"/>
      <c r="E46" s="622"/>
      <c r="F46" s="623"/>
      <c r="G46" s="627" t="s">
        <v>576</v>
      </c>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628"/>
      <c r="AL46" s="628"/>
      <c r="AM46" s="628"/>
      <c r="AN46" s="628"/>
      <c r="AO46" s="628"/>
      <c r="AP46" s="628"/>
      <c r="AQ46" s="628"/>
      <c r="AR46" s="628"/>
      <c r="AS46" s="628"/>
      <c r="AT46" s="628"/>
      <c r="AU46" s="628"/>
      <c r="AV46" s="628"/>
      <c r="AW46" s="628"/>
      <c r="AX46" s="629"/>
      <c r="AY46">
        <f t="shared" si="5"/>
        <v>1</v>
      </c>
    </row>
    <row r="47" spans="1:51" ht="23.25" customHeight="1" thickBot="1" x14ac:dyDescent="0.2">
      <c r="A47" s="624"/>
      <c r="B47" s="625"/>
      <c r="C47" s="625"/>
      <c r="D47" s="625"/>
      <c r="E47" s="625"/>
      <c r="F47" s="626"/>
      <c r="G47" s="630"/>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2"/>
      <c r="AF47" s="632"/>
      <c r="AG47" s="632"/>
      <c r="AH47" s="632"/>
      <c r="AI47" s="632"/>
      <c r="AJ47" s="632"/>
      <c r="AK47" s="632"/>
      <c r="AL47" s="632"/>
      <c r="AM47" s="632"/>
      <c r="AN47" s="632"/>
      <c r="AO47" s="632"/>
      <c r="AP47" s="632"/>
      <c r="AQ47" s="631"/>
      <c r="AR47" s="631"/>
      <c r="AS47" s="631"/>
      <c r="AT47" s="631"/>
      <c r="AU47" s="631"/>
      <c r="AV47" s="631"/>
      <c r="AW47" s="631"/>
      <c r="AX47" s="633"/>
      <c r="AY47">
        <f t="shared" si="5"/>
        <v>1</v>
      </c>
    </row>
    <row r="48" spans="1:51" ht="31.5" customHeight="1" x14ac:dyDescent="0.15">
      <c r="A48" s="577" t="s">
        <v>220</v>
      </c>
      <c r="B48" s="578"/>
      <c r="C48" s="578"/>
      <c r="D48" s="578"/>
      <c r="E48" s="578"/>
      <c r="F48" s="579"/>
      <c r="G48" s="586" t="s">
        <v>58</v>
      </c>
      <c r="H48" s="586"/>
      <c r="I48" s="586"/>
      <c r="J48" s="586"/>
      <c r="K48" s="586"/>
      <c r="L48" s="586"/>
      <c r="M48" s="586"/>
      <c r="N48" s="586"/>
      <c r="O48" s="586"/>
      <c r="P48" s="586"/>
      <c r="Q48" s="586"/>
      <c r="R48" s="586"/>
      <c r="S48" s="586"/>
      <c r="T48" s="586"/>
      <c r="U48" s="586"/>
      <c r="V48" s="586"/>
      <c r="W48" s="586"/>
      <c r="X48" s="587"/>
      <c r="Y48" s="260"/>
      <c r="Z48" s="261"/>
      <c r="AA48" s="262"/>
      <c r="AB48" s="594" t="s">
        <v>11</v>
      </c>
      <c r="AC48" s="594"/>
      <c r="AD48" s="594"/>
      <c r="AE48" s="551" t="s">
        <v>248</v>
      </c>
      <c r="AF48" s="552"/>
      <c r="AG48" s="552"/>
      <c r="AH48" s="553"/>
      <c r="AI48" s="551" t="s">
        <v>265</v>
      </c>
      <c r="AJ48" s="552"/>
      <c r="AK48" s="552"/>
      <c r="AL48" s="553"/>
      <c r="AM48" s="551" t="s">
        <v>362</v>
      </c>
      <c r="AN48" s="552"/>
      <c r="AO48" s="552"/>
      <c r="AP48" s="553"/>
      <c r="AQ48" s="636" t="s">
        <v>270</v>
      </c>
      <c r="AR48" s="637"/>
      <c r="AS48" s="637"/>
      <c r="AT48" s="638"/>
      <c r="AU48" s="636" t="s">
        <v>394</v>
      </c>
      <c r="AV48" s="637"/>
      <c r="AW48" s="637"/>
      <c r="AX48" s="639"/>
    </row>
    <row r="49" spans="1:51" ht="23.25" customHeight="1" x14ac:dyDescent="0.15">
      <c r="A49" s="580"/>
      <c r="B49" s="581"/>
      <c r="C49" s="581"/>
      <c r="D49" s="581"/>
      <c r="E49" s="581"/>
      <c r="F49" s="582"/>
      <c r="G49" s="294" t="s">
        <v>582</v>
      </c>
      <c r="H49" s="294"/>
      <c r="I49" s="294"/>
      <c r="J49" s="294"/>
      <c r="K49" s="294"/>
      <c r="L49" s="294"/>
      <c r="M49" s="294"/>
      <c r="N49" s="294"/>
      <c r="O49" s="294"/>
      <c r="P49" s="294"/>
      <c r="Q49" s="294"/>
      <c r="R49" s="294"/>
      <c r="S49" s="294"/>
      <c r="T49" s="294"/>
      <c r="U49" s="294"/>
      <c r="V49" s="294"/>
      <c r="W49" s="294"/>
      <c r="X49" s="295"/>
      <c r="Y49" s="595" t="s">
        <v>53</v>
      </c>
      <c r="Z49" s="509"/>
      <c r="AA49" s="510"/>
      <c r="AB49" s="588" t="s">
        <v>583</v>
      </c>
      <c r="AC49" s="588"/>
      <c r="AD49" s="588"/>
      <c r="AE49" s="183">
        <v>29</v>
      </c>
      <c r="AF49" s="183"/>
      <c r="AG49" s="183"/>
      <c r="AH49" s="183"/>
      <c r="AI49" s="183">
        <v>30</v>
      </c>
      <c r="AJ49" s="183"/>
      <c r="AK49" s="183"/>
      <c r="AL49" s="183"/>
      <c r="AM49" s="183">
        <f>35</f>
        <v>35</v>
      </c>
      <c r="AN49" s="183"/>
      <c r="AO49" s="183"/>
      <c r="AP49" s="183"/>
      <c r="AQ49" s="183" t="s">
        <v>577</v>
      </c>
      <c r="AR49" s="183"/>
      <c r="AS49" s="183"/>
      <c r="AT49" s="183"/>
      <c r="AU49" s="149" t="s">
        <v>577</v>
      </c>
      <c r="AV49" s="150"/>
      <c r="AW49" s="150"/>
      <c r="AX49" s="171"/>
    </row>
    <row r="50" spans="1:51" ht="23.25" customHeight="1" x14ac:dyDescent="0.15">
      <c r="A50" s="583"/>
      <c r="B50" s="584"/>
      <c r="C50" s="584"/>
      <c r="D50" s="584"/>
      <c r="E50" s="584"/>
      <c r="F50" s="585"/>
      <c r="G50" s="298"/>
      <c r="H50" s="298"/>
      <c r="I50" s="298"/>
      <c r="J50" s="298"/>
      <c r="K50" s="298"/>
      <c r="L50" s="298"/>
      <c r="M50" s="298"/>
      <c r="N50" s="298"/>
      <c r="O50" s="298"/>
      <c r="P50" s="298"/>
      <c r="Q50" s="298"/>
      <c r="R50" s="298"/>
      <c r="S50" s="298"/>
      <c r="T50" s="298"/>
      <c r="U50" s="298"/>
      <c r="V50" s="298"/>
      <c r="W50" s="298"/>
      <c r="X50" s="299"/>
      <c r="Y50" s="613" t="s">
        <v>54</v>
      </c>
      <c r="Z50" s="589"/>
      <c r="AA50" s="590"/>
      <c r="AB50" s="588" t="s">
        <v>583</v>
      </c>
      <c r="AC50" s="588"/>
      <c r="AD50" s="588"/>
      <c r="AE50" s="183">
        <v>29</v>
      </c>
      <c r="AF50" s="183"/>
      <c r="AG50" s="183"/>
      <c r="AH50" s="183"/>
      <c r="AI50" s="183">
        <v>30</v>
      </c>
      <c r="AJ50" s="183"/>
      <c r="AK50" s="183"/>
      <c r="AL50" s="183"/>
      <c r="AM50" s="183">
        <f>34+1</f>
        <v>35</v>
      </c>
      <c r="AN50" s="183"/>
      <c r="AO50" s="183"/>
      <c r="AP50" s="183"/>
      <c r="AQ50" s="183">
        <f>29</f>
        <v>29</v>
      </c>
      <c r="AR50" s="183"/>
      <c r="AS50" s="183"/>
      <c r="AT50" s="183"/>
      <c r="AU50" s="643" t="s">
        <v>577</v>
      </c>
      <c r="AV50" s="644"/>
      <c r="AW50" s="644"/>
      <c r="AX50" s="645"/>
    </row>
    <row r="51" spans="1:51" ht="23.25" customHeight="1" x14ac:dyDescent="0.15">
      <c r="A51" s="605" t="s">
        <v>15</v>
      </c>
      <c r="B51" s="606"/>
      <c r="C51" s="606"/>
      <c r="D51" s="606"/>
      <c r="E51" s="606"/>
      <c r="F51" s="607"/>
      <c r="G51" s="169" t="s">
        <v>16</v>
      </c>
      <c r="H51" s="169"/>
      <c r="I51" s="169"/>
      <c r="J51" s="169"/>
      <c r="K51" s="169"/>
      <c r="L51" s="169"/>
      <c r="M51" s="169"/>
      <c r="N51" s="169"/>
      <c r="O51" s="169"/>
      <c r="P51" s="169"/>
      <c r="Q51" s="169"/>
      <c r="R51" s="169"/>
      <c r="S51" s="169"/>
      <c r="T51" s="169"/>
      <c r="U51" s="169"/>
      <c r="V51" s="169"/>
      <c r="W51" s="169"/>
      <c r="X51" s="170"/>
      <c r="Y51" s="450"/>
      <c r="Z51" s="451"/>
      <c r="AA51" s="452"/>
      <c r="AB51" s="168" t="s">
        <v>11</v>
      </c>
      <c r="AC51" s="169"/>
      <c r="AD51" s="170"/>
      <c r="AE51" s="172" t="s">
        <v>248</v>
      </c>
      <c r="AF51" s="172"/>
      <c r="AG51" s="172"/>
      <c r="AH51" s="172"/>
      <c r="AI51" s="172" t="s">
        <v>265</v>
      </c>
      <c r="AJ51" s="172"/>
      <c r="AK51" s="172"/>
      <c r="AL51" s="172"/>
      <c r="AM51" s="172" t="s">
        <v>362</v>
      </c>
      <c r="AN51" s="172"/>
      <c r="AO51" s="172"/>
      <c r="AP51" s="172"/>
      <c r="AQ51" s="655" t="s">
        <v>395</v>
      </c>
      <c r="AR51" s="656"/>
      <c r="AS51" s="656"/>
      <c r="AT51" s="656"/>
      <c r="AU51" s="656"/>
      <c r="AV51" s="656"/>
      <c r="AW51" s="656"/>
      <c r="AX51" s="657"/>
    </row>
    <row r="52" spans="1:51" ht="23.25" customHeight="1" x14ac:dyDescent="0.15">
      <c r="A52" s="608"/>
      <c r="B52" s="609"/>
      <c r="C52" s="609"/>
      <c r="D52" s="609"/>
      <c r="E52" s="609"/>
      <c r="F52" s="610"/>
      <c r="G52" s="453" t="s">
        <v>584</v>
      </c>
      <c r="H52" s="453"/>
      <c r="I52" s="453"/>
      <c r="J52" s="453"/>
      <c r="K52" s="453"/>
      <c r="L52" s="453"/>
      <c r="M52" s="453"/>
      <c r="N52" s="453"/>
      <c r="O52" s="453"/>
      <c r="P52" s="453"/>
      <c r="Q52" s="453"/>
      <c r="R52" s="453"/>
      <c r="S52" s="453"/>
      <c r="T52" s="453"/>
      <c r="U52" s="453"/>
      <c r="V52" s="453"/>
      <c r="W52" s="453"/>
      <c r="X52" s="453"/>
      <c r="Y52" s="455" t="s">
        <v>15</v>
      </c>
      <c r="Z52" s="456"/>
      <c r="AA52" s="457"/>
      <c r="AB52" s="596" t="s">
        <v>585</v>
      </c>
      <c r="AC52" s="597"/>
      <c r="AD52" s="598"/>
      <c r="AE52" s="183">
        <v>144</v>
      </c>
      <c r="AF52" s="183"/>
      <c r="AG52" s="183"/>
      <c r="AH52" s="183"/>
      <c r="AI52" s="183">
        <v>109</v>
      </c>
      <c r="AJ52" s="183"/>
      <c r="AK52" s="183"/>
      <c r="AL52" s="183"/>
      <c r="AM52" s="183">
        <v>103</v>
      </c>
      <c r="AN52" s="183"/>
      <c r="AO52" s="183"/>
      <c r="AP52" s="183"/>
      <c r="AQ52" s="149">
        <v>147</v>
      </c>
      <c r="AR52" s="150"/>
      <c r="AS52" s="150"/>
      <c r="AT52" s="150"/>
      <c r="AU52" s="150"/>
      <c r="AV52" s="150"/>
      <c r="AW52" s="150"/>
      <c r="AX52" s="171"/>
    </row>
    <row r="53" spans="1:51" ht="46.5" customHeight="1" thickBot="1" x14ac:dyDescent="0.2">
      <c r="A53" s="611"/>
      <c r="B53" s="600"/>
      <c r="C53" s="600"/>
      <c r="D53" s="600"/>
      <c r="E53" s="600"/>
      <c r="F53" s="612"/>
      <c r="G53" s="454"/>
      <c r="H53" s="454"/>
      <c r="I53" s="454"/>
      <c r="J53" s="454"/>
      <c r="K53" s="454"/>
      <c r="L53" s="454"/>
      <c r="M53" s="454"/>
      <c r="N53" s="454"/>
      <c r="O53" s="454"/>
      <c r="P53" s="454"/>
      <c r="Q53" s="454"/>
      <c r="R53" s="454"/>
      <c r="S53" s="454"/>
      <c r="T53" s="454"/>
      <c r="U53" s="454"/>
      <c r="V53" s="454"/>
      <c r="W53" s="454"/>
      <c r="X53" s="454"/>
      <c r="Y53" s="300" t="s">
        <v>47</v>
      </c>
      <c r="Z53" s="589"/>
      <c r="AA53" s="590"/>
      <c r="AB53" s="591" t="s">
        <v>630</v>
      </c>
      <c r="AC53" s="592"/>
      <c r="AD53" s="593"/>
      <c r="AE53" s="444" t="s">
        <v>586</v>
      </c>
      <c r="AF53" s="444"/>
      <c r="AG53" s="444"/>
      <c r="AH53" s="444"/>
      <c r="AI53" s="444" t="s">
        <v>587</v>
      </c>
      <c r="AJ53" s="444"/>
      <c r="AK53" s="444"/>
      <c r="AL53" s="444"/>
      <c r="AM53" s="444" t="s">
        <v>627</v>
      </c>
      <c r="AN53" s="444"/>
      <c r="AO53" s="444"/>
      <c r="AP53" s="444"/>
      <c r="AQ53" s="444" t="s">
        <v>648</v>
      </c>
      <c r="AR53" s="444"/>
      <c r="AS53" s="444"/>
      <c r="AT53" s="444"/>
      <c r="AU53" s="444"/>
      <c r="AV53" s="444"/>
      <c r="AW53" s="444"/>
      <c r="AX53" s="654"/>
    </row>
    <row r="54" spans="1:51" ht="91.5" customHeight="1" x14ac:dyDescent="0.15">
      <c r="A54" s="652" t="s">
        <v>260</v>
      </c>
      <c r="B54" s="649"/>
      <c r="C54" s="648" t="s">
        <v>173</v>
      </c>
      <c r="D54" s="649"/>
      <c r="E54" s="144" t="s">
        <v>186</v>
      </c>
      <c r="F54" s="145"/>
      <c r="G54" s="146" t="s">
        <v>649</v>
      </c>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8"/>
      <c r="AY54">
        <f>COUNTA($G$54)</f>
        <v>1</v>
      </c>
    </row>
    <row r="55" spans="1:51" ht="91.5" customHeight="1" thickBot="1" x14ac:dyDescent="0.2">
      <c r="A55" s="653"/>
      <c r="B55" s="651"/>
      <c r="C55" s="650"/>
      <c r="D55" s="651"/>
      <c r="E55" s="139" t="s">
        <v>185</v>
      </c>
      <c r="F55" s="140"/>
      <c r="G55" s="141" t="s">
        <v>650</v>
      </c>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3"/>
      <c r="AY55">
        <f>$AY$54</f>
        <v>1</v>
      </c>
    </row>
    <row r="56" spans="1:51" ht="27" customHeight="1" x14ac:dyDescent="0.15">
      <c r="A56" s="235" t="s">
        <v>45</v>
      </c>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1" ht="27" customHeight="1" x14ac:dyDescent="0.15">
      <c r="A57" s="5"/>
      <c r="B57" s="6"/>
      <c r="C57" s="614" t="s">
        <v>30</v>
      </c>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615"/>
      <c r="AD57" s="419" t="s">
        <v>34</v>
      </c>
      <c r="AE57" s="419"/>
      <c r="AF57" s="419"/>
      <c r="AG57" s="418" t="s">
        <v>29</v>
      </c>
      <c r="AH57" s="419"/>
      <c r="AI57" s="419"/>
      <c r="AJ57" s="419"/>
      <c r="AK57" s="419"/>
      <c r="AL57" s="419"/>
      <c r="AM57" s="419"/>
      <c r="AN57" s="419"/>
      <c r="AO57" s="419"/>
      <c r="AP57" s="419"/>
      <c r="AQ57" s="419"/>
      <c r="AR57" s="419"/>
      <c r="AS57" s="419"/>
      <c r="AT57" s="419"/>
      <c r="AU57" s="419"/>
      <c r="AV57" s="419"/>
      <c r="AW57" s="419"/>
      <c r="AX57" s="420"/>
    </row>
    <row r="58" spans="1:51" ht="27" customHeight="1" x14ac:dyDescent="0.15">
      <c r="A58" s="278" t="s">
        <v>134</v>
      </c>
      <c r="B58" s="279"/>
      <c r="C58" s="520" t="s">
        <v>135</v>
      </c>
      <c r="D58" s="521"/>
      <c r="E58" s="521"/>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2"/>
      <c r="AD58" s="619" t="s">
        <v>565</v>
      </c>
      <c r="AE58" s="620"/>
      <c r="AF58" s="620"/>
      <c r="AG58" s="616" t="s">
        <v>588</v>
      </c>
      <c r="AH58" s="617"/>
      <c r="AI58" s="617"/>
      <c r="AJ58" s="617"/>
      <c r="AK58" s="617"/>
      <c r="AL58" s="617"/>
      <c r="AM58" s="617"/>
      <c r="AN58" s="617"/>
      <c r="AO58" s="617"/>
      <c r="AP58" s="617"/>
      <c r="AQ58" s="617"/>
      <c r="AR58" s="617"/>
      <c r="AS58" s="617"/>
      <c r="AT58" s="617"/>
      <c r="AU58" s="617"/>
      <c r="AV58" s="617"/>
      <c r="AW58" s="617"/>
      <c r="AX58" s="618"/>
    </row>
    <row r="59" spans="1:51" ht="27" customHeight="1" x14ac:dyDescent="0.15">
      <c r="A59" s="280"/>
      <c r="B59" s="281"/>
      <c r="C59" s="484" t="s">
        <v>35</v>
      </c>
      <c r="D59" s="485"/>
      <c r="E59" s="485"/>
      <c r="F59" s="485"/>
      <c r="G59" s="485"/>
      <c r="H59" s="485"/>
      <c r="I59" s="485"/>
      <c r="J59" s="485"/>
      <c r="K59" s="485"/>
      <c r="L59" s="485"/>
      <c r="M59" s="485"/>
      <c r="N59" s="485"/>
      <c r="O59" s="485"/>
      <c r="P59" s="485"/>
      <c r="Q59" s="485"/>
      <c r="R59" s="485"/>
      <c r="S59" s="485"/>
      <c r="T59" s="485"/>
      <c r="U59" s="485"/>
      <c r="V59" s="485"/>
      <c r="W59" s="485"/>
      <c r="X59" s="485"/>
      <c r="Y59" s="485"/>
      <c r="Z59" s="485"/>
      <c r="AA59" s="485"/>
      <c r="AB59" s="485"/>
      <c r="AC59" s="378"/>
      <c r="AD59" s="375" t="s">
        <v>565</v>
      </c>
      <c r="AE59" s="376"/>
      <c r="AF59" s="376"/>
      <c r="AG59" s="412" t="s">
        <v>589</v>
      </c>
      <c r="AH59" s="413"/>
      <c r="AI59" s="413"/>
      <c r="AJ59" s="413"/>
      <c r="AK59" s="413"/>
      <c r="AL59" s="413"/>
      <c r="AM59" s="413"/>
      <c r="AN59" s="413"/>
      <c r="AO59" s="413"/>
      <c r="AP59" s="413"/>
      <c r="AQ59" s="413"/>
      <c r="AR59" s="413"/>
      <c r="AS59" s="413"/>
      <c r="AT59" s="413"/>
      <c r="AU59" s="413"/>
      <c r="AV59" s="413"/>
      <c r="AW59" s="413"/>
      <c r="AX59" s="414"/>
    </row>
    <row r="60" spans="1:51" ht="39.75" customHeight="1" x14ac:dyDescent="0.15">
      <c r="A60" s="282"/>
      <c r="B60" s="283"/>
      <c r="C60" s="486" t="s">
        <v>136</v>
      </c>
      <c r="D60" s="487"/>
      <c r="E60" s="487"/>
      <c r="F60" s="487"/>
      <c r="G60" s="487"/>
      <c r="H60" s="487"/>
      <c r="I60" s="487"/>
      <c r="J60" s="487"/>
      <c r="K60" s="487"/>
      <c r="L60" s="487"/>
      <c r="M60" s="487"/>
      <c r="N60" s="487"/>
      <c r="O60" s="487"/>
      <c r="P60" s="487"/>
      <c r="Q60" s="487"/>
      <c r="R60" s="487"/>
      <c r="S60" s="487"/>
      <c r="T60" s="487"/>
      <c r="U60" s="487"/>
      <c r="V60" s="487"/>
      <c r="W60" s="487"/>
      <c r="X60" s="487"/>
      <c r="Y60" s="487"/>
      <c r="Z60" s="487"/>
      <c r="AA60" s="487"/>
      <c r="AB60" s="487"/>
      <c r="AC60" s="488"/>
      <c r="AD60" s="371" t="s">
        <v>565</v>
      </c>
      <c r="AE60" s="372"/>
      <c r="AF60" s="372"/>
      <c r="AG60" s="481" t="s">
        <v>590</v>
      </c>
      <c r="AH60" s="296"/>
      <c r="AI60" s="296"/>
      <c r="AJ60" s="296"/>
      <c r="AK60" s="296"/>
      <c r="AL60" s="296"/>
      <c r="AM60" s="296"/>
      <c r="AN60" s="296"/>
      <c r="AO60" s="296"/>
      <c r="AP60" s="296"/>
      <c r="AQ60" s="296"/>
      <c r="AR60" s="296"/>
      <c r="AS60" s="296"/>
      <c r="AT60" s="296"/>
      <c r="AU60" s="296"/>
      <c r="AV60" s="296"/>
      <c r="AW60" s="296"/>
      <c r="AX60" s="482"/>
    </row>
    <row r="61" spans="1:51" ht="27" customHeight="1" x14ac:dyDescent="0.15">
      <c r="A61" s="431" t="s">
        <v>37</v>
      </c>
      <c r="B61" s="476"/>
      <c r="C61" s="489" t="s">
        <v>39</v>
      </c>
      <c r="D61" s="490"/>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91"/>
      <c r="AD61" s="523" t="s">
        <v>594</v>
      </c>
      <c r="AE61" s="524"/>
      <c r="AF61" s="524"/>
      <c r="AG61" s="407" t="s">
        <v>647</v>
      </c>
      <c r="AH61" s="294"/>
      <c r="AI61" s="294"/>
      <c r="AJ61" s="294"/>
      <c r="AK61" s="294"/>
      <c r="AL61" s="294"/>
      <c r="AM61" s="294"/>
      <c r="AN61" s="294"/>
      <c r="AO61" s="294"/>
      <c r="AP61" s="294"/>
      <c r="AQ61" s="294"/>
      <c r="AR61" s="294"/>
      <c r="AS61" s="294"/>
      <c r="AT61" s="294"/>
      <c r="AU61" s="294"/>
      <c r="AV61" s="294"/>
      <c r="AW61" s="294"/>
      <c r="AX61" s="408"/>
    </row>
    <row r="62" spans="1:51" ht="42.75" customHeight="1" x14ac:dyDescent="0.15">
      <c r="A62" s="459"/>
      <c r="B62" s="477"/>
      <c r="C62" s="424"/>
      <c r="D62" s="425"/>
      <c r="E62" s="542" t="s">
        <v>240</v>
      </c>
      <c r="F62" s="543"/>
      <c r="G62" s="543"/>
      <c r="H62" s="543"/>
      <c r="I62" s="543"/>
      <c r="J62" s="543"/>
      <c r="K62" s="543"/>
      <c r="L62" s="543"/>
      <c r="M62" s="543"/>
      <c r="N62" s="543"/>
      <c r="O62" s="543"/>
      <c r="P62" s="543"/>
      <c r="Q62" s="543"/>
      <c r="R62" s="543"/>
      <c r="S62" s="543"/>
      <c r="T62" s="543"/>
      <c r="U62" s="543"/>
      <c r="V62" s="543"/>
      <c r="W62" s="543"/>
      <c r="X62" s="543"/>
      <c r="Y62" s="543"/>
      <c r="Z62" s="543"/>
      <c r="AA62" s="543"/>
      <c r="AB62" s="543"/>
      <c r="AC62" s="544"/>
      <c r="AD62" s="375" t="s">
        <v>605</v>
      </c>
      <c r="AE62" s="376"/>
      <c r="AF62" s="382"/>
      <c r="AG62" s="481"/>
      <c r="AH62" s="296"/>
      <c r="AI62" s="296"/>
      <c r="AJ62" s="296"/>
      <c r="AK62" s="296"/>
      <c r="AL62" s="296"/>
      <c r="AM62" s="296"/>
      <c r="AN62" s="296"/>
      <c r="AO62" s="296"/>
      <c r="AP62" s="296"/>
      <c r="AQ62" s="296"/>
      <c r="AR62" s="296"/>
      <c r="AS62" s="296"/>
      <c r="AT62" s="296"/>
      <c r="AU62" s="296"/>
      <c r="AV62" s="296"/>
      <c r="AW62" s="296"/>
      <c r="AX62" s="482"/>
    </row>
    <row r="63" spans="1:51" ht="29.25" customHeight="1" x14ac:dyDescent="0.15">
      <c r="A63" s="459"/>
      <c r="B63" s="477"/>
      <c r="C63" s="426"/>
      <c r="D63" s="427"/>
      <c r="E63" s="545" t="s">
        <v>205</v>
      </c>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7"/>
      <c r="AD63" s="369" t="s">
        <v>605</v>
      </c>
      <c r="AE63" s="370"/>
      <c r="AF63" s="370"/>
      <c r="AG63" s="481"/>
      <c r="AH63" s="296"/>
      <c r="AI63" s="296"/>
      <c r="AJ63" s="296"/>
      <c r="AK63" s="296"/>
      <c r="AL63" s="296"/>
      <c r="AM63" s="296"/>
      <c r="AN63" s="296"/>
      <c r="AO63" s="296"/>
      <c r="AP63" s="296"/>
      <c r="AQ63" s="296"/>
      <c r="AR63" s="296"/>
      <c r="AS63" s="296"/>
      <c r="AT63" s="296"/>
      <c r="AU63" s="296"/>
      <c r="AV63" s="296"/>
      <c r="AW63" s="296"/>
      <c r="AX63" s="482"/>
    </row>
    <row r="64" spans="1:51" ht="43.5" customHeight="1" x14ac:dyDescent="0.15">
      <c r="A64" s="459"/>
      <c r="B64" s="460"/>
      <c r="C64" s="373" t="s">
        <v>40</v>
      </c>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468" t="s">
        <v>565</v>
      </c>
      <c r="AE64" s="469"/>
      <c r="AF64" s="469"/>
      <c r="AG64" s="275" t="s">
        <v>591</v>
      </c>
      <c r="AH64" s="276"/>
      <c r="AI64" s="276"/>
      <c r="AJ64" s="276"/>
      <c r="AK64" s="276"/>
      <c r="AL64" s="276"/>
      <c r="AM64" s="276"/>
      <c r="AN64" s="276"/>
      <c r="AO64" s="276"/>
      <c r="AP64" s="276"/>
      <c r="AQ64" s="276"/>
      <c r="AR64" s="276"/>
      <c r="AS64" s="276"/>
      <c r="AT64" s="276"/>
      <c r="AU64" s="276"/>
      <c r="AV64" s="276"/>
      <c r="AW64" s="276"/>
      <c r="AX64" s="277"/>
    </row>
    <row r="65" spans="1:50" ht="33" customHeight="1" x14ac:dyDescent="0.15">
      <c r="A65" s="459"/>
      <c r="B65" s="460"/>
      <c r="C65" s="377" t="s">
        <v>137</v>
      </c>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5" t="s">
        <v>565</v>
      </c>
      <c r="AE65" s="376"/>
      <c r="AF65" s="376"/>
      <c r="AG65" s="412" t="s">
        <v>592</v>
      </c>
      <c r="AH65" s="413"/>
      <c r="AI65" s="413"/>
      <c r="AJ65" s="413"/>
      <c r="AK65" s="413"/>
      <c r="AL65" s="413"/>
      <c r="AM65" s="413"/>
      <c r="AN65" s="413"/>
      <c r="AO65" s="413"/>
      <c r="AP65" s="413"/>
      <c r="AQ65" s="413"/>
      <c r="AR65" s="413"/>
      <c r="AS65" s="413"/>
      <c r="AT65" s="413"/>
      <c r="AU65" s="413"/>
      <c r="AV65" s="413"/>
      <c r="AW65" s="413"/>
      <c r="AX65" s="414"/>
    </row>
    <row r="66" spans="1:50" ht="42" customHeight="1" x14ac:dyDescent="0.15">
      <c r="A66" s="459"/>
      <c r="B66" s="460"/>
      <c r="C66" s="377" t="s">
        <v>36</v>
      </c>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5" t="s">
        <v>565</v>
      </c>
      <c r="AE66" s="376"/>
      <c r="AF66" s="376"/>
      <c r="AG66" s="412" t="s">
        <v>646</v>
      </c>
      <c r="AH66" s="413"/>
      <c r="AI66" s="413"/>
      <c r="AJ66" s="413"/>
      <c r="AK66" s="413"/>
      <c r="AL66" s="413"/>
      <c r="AM66" s="413"/>
      <c r="AN66" s="413"/>
      <c r="AO66" s="413"/>
      <c r="AP66" s="413"/>
      <c r="AQ66" s="413"/>
      <c r="AR66" s="413"/>
      <c r="AS66" s="413"/>
      <c r="AT66" s="413"/>
      <c r="AU66" s="413"/>
      <c r="AV66" s="413"/>
      <c r="AW66" s="413"/>
      <c r="AX66" s="414"/>
    </row>
    <row r="67" spans="1:50" ht="26.25" customHeight="1" x14ac:dyDescent="0.15">
      <c r="A67" s="459"/>
      <c r="B67" s="460"/>
      <c r="C67" s="377" t="s">
        <v>41</v>
      </c>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86"/>
      <c r="AD67" s="375" t="s">
        <v>565</v>
      </c>
      <c r="AE67" s="376"/>
      <c r="AF67" s="376"/>
      <c r="AG67" s="412" t="s">
        <v>593</v>
      </c>
      <c r="AH67" s="413"/>
      <c r="AI67" s="413"/>
      <c r="AJ67" s="413"/>
      <c r="AK67" s="413"/>
      <c r="AL67" s="413"/>
      <c r="AM67" s="413"/>
      <c r="AN67" s="413"/>
      <c r="AO67" s="413"/>
      <c r="AP67" s="413"/>
      <c r="AQ67" s="413"/>
      <c r="AR67" s="413"/>
      <c r="AS67" s="413"/>
      <c r="AT67" s="413"/>
      <c r="AU67" s="413"/>
      <c r="AV67" s="413"/>
      <c r="AW67" s="413"/>
      <c r="AX67" s="414"/>
    </row>
    <row r="68" spans="1:50" ht="26.25" customHeight="1" x14ac:dyDescent="0.15">
      <c r="A68" s="459"/>
      <c r="B68" s="460"/>
      <c r="C68" s="377" t="s">
        <v>217</v>
      </c>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86"/>
      <c r="AD68" s="371" t="s">
        <v>594</v>
      </c>
      <c r="AE68" s="372"/>
      <c r="AF68" s="372"/>
      <c r="AG68" s="390" t="s">
        <v>643</v>
      </c>
      <c r="AH68" s="391"/>
      <c r="AI68" s="391"/>
      <c r="AJ68" s="391"/>
      <c r="AK68" s="391"/>
      <c r="AL68" s="391"/>
      <c r="AM68" s="391"/>
      <c r="AN68" s="391"/>
      <c r="AO68" s="391"/>
      <c r="AP68" s="391"/>
      <c r="AQ68" s="391"/>
      <c r="AR68" s="391"/>
      <c r="AS68" s="391"/>
      <c r="AT68" s="391"/>
      <c r="AU68" s="391"/>
      <c r="AV68" s="391"/>
      <c r="AW68" s="391"/>
      <c r="AX68" s="392"/>
    </row>
    <row r="69" spans="1:50" ht="36" customHeight="1" x14ac:dyDescent="0.15">
      <c r="A69" s="459"/>
      <c r="B69" s="460"/>
      <c r="C69" s="379" t="s">
        <v>218</v>
      </c>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1"/>
      <c r="AD69" s="375" t="s">
        <v>565</v>
      </c>
      <c r="AE69" s="376"/>
      <c r="AF69" s="382"/>
      <c r="AG69" s="412" t="s">
        <v>642</v>
      </c>
      <c r="AH69" s="413"/>
      <c r="AI69" s="413"/>
      <c r="AJ69" s="413"/>
      <c r="AK69" s="413"/>
      <c r="AL69" s="413"/>
      <c r="AM69" s="413"/>
      <c r="AN69" s="413"/>
      <c r="AO69" s="413"/>
      <c r="AP69" s="413"/>
      <c r="AQ69" s="413"/>
      <c r="AR69" s="413"/>
      <c r="AS69" s="413"/>
      <c r="AT69" s="413"/>
      <c r="AU69" s="413"/>
      <c r="AV69" s="413"/>
      <c r="AW69" s="413"/>
      <c r="AX69" s="414"/>
    </row>
    <row r="70" spans="1:50" ht="31.5" customHeight="1" x14ac:dyDescent="0.15">
      <c r="A70" s="461"/>
      <c r="B70" s="462"/>
      <c r="C70" s="478" t="s">
        <v>207</v>
      </c>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80"/>
      <c r="AD70" s="387" t="s">
        <v>565</v>
      </c>
      <c r="AE70" s="388"/>
      <c r="AF70" s="389"/>
      <c r="AG70" s="548" t="s">
        <v>606</v>
      </c>
      <c r="AH70" s="549"/>
      <c r="AI70" s="549"/>
      <c r="AJ70" s="549"/>
      <c r="AK70" s="549"/>
      <c r="AL70" s="549"/>
      <c r="AM70" s="549"/>
      <c r="AN70" s="549"/>
      <c r="AO70" s="549"/>
      <c r="AP70" s="549"/>
      <c r="AQ70" s="549"/>
      <c r="AR70" s="549"/>
      <c r="AS70" s="549"/>
      <c r="AT70" s="549"/>
      <c r="AU70" s="549"/>
      <c r="AV70" s="549"/>
      <c r="AW70" s="549"/>
      <c r="AX70" s="550"/>
    </row>
    <row r="71" spans="1:50" ht="36.75" customHeight="1" x14ac:dyDescent="0.15">
      <c r="A71" s="431" t="s">
        <v>38</v>
      </c>
      <c r="B71" s="458"/>
      <c r="C71" s="463" t="s">
        <v>208</v>
      </c>
      <c r="D71" s="464"/>
      <c r="E71" s="464"/>
      <c r="F71" s="464"/>
      <c r="G71" s="464"/>
      <c r="H71" s="464"/>
      <c r="I71" s="464"/>
      <c r="J71" s="464"/>
      <c r="K71" s="464"/>
      <c r="L71" s="464"/>
      <c r="M71" s="464"/>
      <c r="N71" s="464"/>
      <c r="O71" s="464"/>
      <c r="P71" s="464"/>
      <c r="Q71" s="464"/>
      <c r="R71" s="464"/>
      <c r="S71" s="464"/>
      <c r="T71" s="464"/>
      <c r="U71" s="464"/>
      <c r="V71" s="464"/>
      <c r="W71" s="464"/>
      <c r="X71" s="464"/>
      <c r="Y71" s="464"/>
      <c r="Z71" s="464"/>
      <c r="AA71" s="464"/>
      <c r="AB71" s="464"/>
      <c r="AC71" s="465"/>
      <c r="AD71" s="468" t="s">
        <v>565</v>
      </c>
      <c r="AE71" s="469"/>
      <c r="AF71" s="483"/>
      <c r="AG71" s="275" t="s">
        <v>628</v>
      </c>
      <c r="AH71" s="276"/>
      <c r="AI71" s="276"/>
      <c r="AJ71" s="276"/>
      <c r="AK71" s="276"/>
      <c r="AL71" s="276"/>
      <c r="AM71" s="276"/>
      <c r="AN71" s="276"/>
      <c r="AO71" s="276"/>
      <c r="AP71" s="276"/>
      <c r="AQ71" s="276"/>
      <c r="AR71" s="276"/>
      <c r="AS71" s="276"/>
      <c r="AT71" s="276"/>
      <c r="AU71" s="276"/>
      <c r="AV71" s="276"/>
      <c r="AW71" s="276"/>
      <c r="AX71" s="277"/>
    </row>
    <row r="72" spans="1:50" ht="35.25" customHeight="1" x14ac:dyDescent="0.15">
      <c r="A72" s="459"/>
      <c r="B72" s="460"/>
      <c r="C72" s="409" t="s">
        <v>43</v>
      </c>
      <c r="D72" s="410"/>
      <c r="E72" s="410"/>
      <c r="F72" s="410"/>
      <c r="G72" s="410"/>
      <c r="H72" s="410"/>
      <c r="I72" s="410"/>
      <c r="J72" s="410"/>
      <c r="K72" s="410"/>
      <c r="L72" s="410"/>
      <c r="M72" s="410"/>
      <c r="N72" s="410"/>
      <c r="O72" s="410"/>
      <c r="P72" s="410"/>
      <c r="Q72" s="410"/>
      <c r="R72" s="410"/>
      <c r="S72" s="410"/>
      <c r="T72" s="410"/>
      <c r="U72" s="410"/>
      <c r="V72" s="410"/>
      <c r="W72" s="410"/>
      <c r="X72" s="410"/>
      <c r="Y72" s="410"/>
      <c r="Z72" s="410"/>
      <c r="AA72" s="410"/>
      <c r="AB72" s="410"/>
      <c r="AC72" s="411"/>
      <c r="AD72" s="530" t="s">
        <v>594</v>
      </c>
      <c r="AE72" s="531"/>
      <c r="AF72" s="531"/>
      <c r="AG72" s="412" t="s">
        <v>643</v>
      </c>
      <c r="AH72" s="413"/>
      <c r="AI72" s="413"/>
      <c r="AJ72" s="413"/>
      <c r="AK72" s="413"/>
      <c r="AL72" s="413"/>
      <c r="AM72" s="413"/>
      <c r="AN72" s="413"/>
      <c r="AO72" s="413"/>
      <c r="AP72" s="413"/>
      <c r="AQ72" s="413"/>
      <c r="AR72" s="413"/>
      <c r="AS72" s="413"/>
      <c r="AT72" s="413"/>
      <c r="AU72" s="413"/>
      <c r="AV72" s="413"/>
      <c r="AW72" s="413"/>
      <c r="AX72" s="414"/>
    </row>
    <row r="73" spans="1:50" ht="27" customHeight="1" x14ac:dyDescent="0.15">
      <c r="A73" s="459"/>
      <c r="B73" s="460"/>
      <c r="C73" s="377" t="s">
        <v>174</v>
      </c>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5" t="s">
        <v>565</v>
      </c>
      <c r="AE73" s="376"/>
      <c r="AF73" s="376"/>
      <c r="AG73" s="412" t="s">
        <v>629</v>
      </c>
      <c r="AH73" s="413"/>
      <c r="AI73" s="413"/>
      <c r="AJ73" s="413"/>
      <c r="AK73" s="413"/>
      <c r="AL73" s="413"/>
      <c r="AM73" s="413"/>
      <c r="AN73" s="413"/>
      <c r="AO73" s="413"/>
      <c r="AP73" s="413"/>
      <c r="AQ73" s="413"/>
      <c r="AR73" s="413"/>
      <c r="AS73" s="413"/>
      <c r="AT73" s="413"/>
      <c r="AU73" s="413"/>
      <c r="AV73" s="413"/>
      <c r="AW73" s="413"/>
      <c r="AX73" s="414"/>
    </row>
    <row r="74" spans="1:50" ht="41.25" customHeight="1" x14ac:dyDescent="0.15">
      <c r="A74" s="461"/>
      <c r="B74" s="462"/>
      <c r="C74" s="377" t="s">
        <v>42</v>
      </c>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5" t="s">
        <v>565</v>
      </c>
      <c r="AE74" s="376"/>
      <c r="AF74" s="376"/>
      <c r="AG74" s="402" t="s">
        <v>595</v>
      </c>
      <c r="AH74" s="298"/>
      <c r="AI74" s="298"/>
      <c r="AJ74" s="298"/>
      <c r="AK74" s="298"/>
      <c r="AL74" s="298"/>
      <c r="AM74" s="298"/>
      <c r="AN74" s="298"/>
      <c r="AO74" s="298"/>
      <c r="AP74" s="298"/>
      <c r="AQ74" s="298"/>
      <c r="AR74" s="298"/>
      <c r="AS74" s="298"/>
      <c r="AT74" s="298"/>
      <c r="AU74" s="298"/>
      <c r="AV74" s="298"/>
      <c r="AW74" s="298"/>
      <c r="AX74" s="403"/>
    </row>
    <row r="75" spans="1:50" ht="41.25" customHeight="1" x14ac:dyDescent="0.15">
      <c r="A75" s="448" t="s">
        <v>56</v>
      </c>
      <c r="B75" s="449"/>
      <c r="C75" s="415" t="s">
        <v>138</v>
      </c>
      <c r="D75" s="416"/>
      <c r="E75" s="416"/>
      <c r="F75" s="416"/>
      <c r="G75" s="416"/>
      <c r="H75" s="416"/>
      <c r="I75" s="416"/>
      <c r="J75" s="416"/>
      <c r="K75" s="416"/>
      <c r="L75" s="416"/>
      <c r="M75" s="416"/>
      <c r="N75" s="416"/>
      <c r="O75" s="416"/>
      <c r="P75" s="416"/>
      <c r="Q75" s="416"/>
      <c r="R75" s="416"/>
      <c r="S75" s="416"/>
      <c r="T75" s="416"/>
      <c r="U75" s="416"/>
      <c r="V75" s="416"/>
      <c r="W75" s="416"/>
      <c r="X75" s="416"/>
      <c r="Y75" s="416"/>
      <c r="Z75" s="416"/>
      <c r="AA75" s="416"/>
      <c r="AB75" s="416"/>
      <c r="AC75" s="417"/>
      <c r="AD75" s="468" t="s">
        <v>594</v>
      </c>
      <c r="AE75" s="469"/>
      <c r="AF75" s="469"/>
      <c r="AG75" s="407" t="s">
        <v>643</v>
      </c>
      <c r="AH75" s="294"/>
      <c r="AI75" s="294"/>
      <c r="AJ75" s="294"/>
      <c r="AK75" s="294"/>
      <c r="AL75" s="294"/>
      <c r="AM75" s="294"/>
      <c r="AN75" s="294"/>
      <c r="AO75" s="294"/>
      <c r="AP75" s="294"/>
      <c r="AQ75" s="294"/>
      <c r="AR75" s="294"/>
      <c r="AS75" s="294"/>
      <c r="AT75" s="294"/>
      <c r="AU75" s="294"/>
      <c r="AV75" s="294"/>
      <c r="AW75" s="294"/>
      <c r="AX75" s="408"/>
    </row>
    <row r="76" spans="1:50" ht="67.5" customHeight="1" x14ac:dyDescent="0.15">
      <c r="A76" s="431" t="s">
        <v>46</v>
      </c>
      <c r="B76" s="432"/>
      <c r="C76" s="254" t="s">
        <v>51</v>
      </c>
      <c r="D76" s="258"/>
      <c r="E76" s="258"/>
      <c r="F76" s="259"/>
      <c r="G76" s="660" t="s">
        <v>596</v>
      </c>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1"/>
    </row>
    <row r="77" spans="1:50" ht="67.5" customHeight="1" thickBot="1" x14ac:dyDescent="0.2">
      <c r="A77" s="433"/>
      <c r="B77" s="434"/>
      <c r="C77" s="473" t="s">
        <v>55</v>
      </c>
      <c r="D77" s="474"/>
      <c r="E77" s="474"/>
      <c r="F77" s="475"/>
      <c r="G77" s="658" t="s">
        <v>597</v>
      </c>
      <c r="H77" s="658"/>
      <c r="I77" s="658"/>
      <c r="J77" s="658"/>
      <c r="K77" s="658"/>
      <c r="L77" s="658"/>
      <c r="M77" s="658"/>
      <c r="N77" s="658"/>
      <c r="O77" s="658"/>
      <c r="P77" s="658"/>
      <c r="Q77" s="658"/>
      <c r="R77" s="658"/>
      <c r="S77" s="658"/>
      <c r="T77" s="658"/>
      <c r="U77" s="658"/>
      <c r="V77" s="658"/>
      <c r="W77" s="658"/>
      <c r="X77" s="658"/>
      <c r="Y77" s="658"/>
      <c r="Z77" s="658"/>
      <c r="AA77" s="658"/>
      <c r="AB77" s="658"/>
      <c r="AC77" s="658"/>
      <c r="AD77" s="658"/>
      <c r="AE77" s="658"/>
      <c r="AF77" s="658"/>
      <c r="AG77" s="658"/>
      <c r="AH77" s="658"/>
      <c r="AI77" s="658"/>
      <c r="AJ77" s="658"/>
      <c r="AK77" s="658"/>
      <c r="AL77" s="658"/>
      <c r="AM77" s="658"/>
      <c r="AN77" s="658"/>
      <c r="AO77" s="658"/>
      <c r="AP77" s="658"/>
      <c r="AQ77" s="658"/>
      <c r="AR77" s="658"/>
      <c r="AS77" s="658"/>
      <c r="AT77" s="658"/>
      <c r="AU77" s="658"/>
      <c r="AV77" s="658"/>
      <c r="AW77" s="658"/>
      <c r="AX77" s="659"/>
    </row>
    <row r="78" spans="1:50" ht="24" customHeight="1" x14ac:dyDescent="0.15">
      <c r="A78" s="470" t="s">
        <v>31</v>
      </c>
      <c r="B78" s="471"/>
      <c r="C78" s="471"/>
      <c r="D78" s="471"/>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2"/>
    </row>
    <row r="79" spans="1:50" ht="67.5" customHeight="1" thickBot="1" x14ac:dyDescent="0.2">
      <c r="A79" s="538" t="s">
        <v>651</v>
      </c>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39"/>
      <c r="AC79" s="539"/>
      <c r="AD79" s="539"/>
      <c r="AE79" s="539"/>
      <c r="AF79" s="539"/>
      <c r="AG79" s="539"/>
      <c r="AH79" s="539"/>
      <c r="AI79" s="539"/>
      <c r="AJ79" s="539"/>
      <c r="AK79" s="539"/>
      <c r="AL79" s="539"/>
      <c r="AM79" s="539"/>
      <c r="AN79" s="539"/>
      <c r="AO79" s="539"/>
      <c r="AP79" s="539"/>
      <c r="AQ79" s="539"/>
      <c r="AR79" s="539"/>
      <c r="AS79" s="539"/>
      <c r="AT79" s="539"/>
      <c r="AU79" s="539"/>
      <c r="AV79" s="539"/>
      <c r="AW79" s="539"/>
      <c r="AX79" s="540"/>
    </row>
    <row r="80" spans="1:50" ht="24.75" customHeight="1" x14ac:dyDescent="0.15">
      <c r="A80" s="435" t="s">
        <v>32</v>
      </c>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52" ht="67.5" customHeight="1" thickBot="1" x14ac:dyDescent="0.2">
      <c r="A81" s="428" t="s">
        <v>133</v>
      </c>
      <c r="B81" s="429"/>
      <c r="C81" s="429"/>
      <c r="D81" s="429"/>
      <c r="E81" s="430"/>
      <c r="F81" s="541" t="s">
        <v>652</v>
      </c>
      <c r="G81" s="539"/>
      <c r="H81" s="539"/>
      <c r="I81" s="539"/>
      <c r="J81" s="539"/>
      <c r="K81" s="539"/>
      <c r="L81" s="539"/>
      <c r="M81" s="539"/>
      <c r="N81" s="539"/>
      <c r="O81" s="539"/>
      <c r="P81" s="539"/>
      <c r="Q81" s="539"/>
      <c r="R81" s="539"/>
      <c r="S81" s="539"/>
      <c r="T81" s="539"/>
      <c r="U81" s="539"/>
      <c r="V81" s="539"/>
      <c r="W81" s="539"/>
      <c r="X81" s="539"/>
      <c r="Y81" s="539"/>
      <c r="Z81" s="539"/>
      <c r="AA81" s="539"/>
      <c r="AB81" s="539"/>
      <c r="AC81" s="539"/>
      <c r="AD81" s="539"/>
      <c r="AE81" s="539"/>
      <c r="AF81" s="539"/>
      <c r="AG81" s="539"/>
      <c r="AH81" s="539"/>
      <c r="AI81" s="539"/>
      <c r="AJ81" s="539"/>
      <c r="AK81" s="539"/>
      <c r="AL81" s="539"/>
      <c r="AM81" s="539"/>
      <c r="AN81" s="539"/>
      <c r="AO81" s="539"/>
      <c r="AP81" s="539"/>
      <c r="AQ81" s="539"/>
      <c r="AR81" s="539"/>
      <c r="AS81" s="539"/>
      <c r="AT81" s="539"/>
      <c r="AU81" s="539"/>
      <c r="AV81" s="539"/>
      <c r="AW81" s="539"/>
      <c r="AX81" s="540"/>
    </row>
    <row r="82" spans="1:52" ht="24.75" customHeight="1" x14ac:dyDescent="0.15">
      <c r="A82" s="435" t="s">
        <v>44</v>
      </c>
      <c r="B82" s="436"/>
      <c r="C82" s="436"/>
      <c r="D82" s="436"/>
      <c r="E82" s="436"/>
      <c r="F82" s="436"/>
      <c r="G82" s="436"/>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37"/>
    </row>
    <row r="83" spans="1:52" ht="87.75" customHeight="1" thickBot="1" x14ac:dyDescent="0.2">
      <c r="A83" s="428" t="s">
        <v>133</v>
      </c>
      <c r="B83" s="429"/>
      <c r="C83" s="429"/>
      <c r="D83" s="429"/>
      <c r="E83" s="430"/>
      <c r="F83" s="396" t="s">
        <v>655</v>
      </c>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8"/>
    </row>
    <row r="84" spans="1:52" ht="24.75" customHeight="1" x14ac:dyDescent="0.15">
      <c r="A84" s="393" t="s">
        <v>33</v>
      </c>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5"/>
    </row>
    <row r="85" spans="1:52" ht="67.5" customHeight="1" thickBot="1" x14ac:dyDescent="0.2">
      <c r="A85" s="421" t="s">
        <v>654</v>
      </c>
      <c r="B85" s="422"/>
      <c r="C85" s="422"/>
      <c r="D85" s="422"/>
      <c r="E85" s="422"/>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3"/>
    </row>
    <row r="86" spans="1:52" ht="24.75" customHeight="1" x14ac:dyDescent="0.15">
      <c r="A86" s="399" t="s">
        <v>221</v>
      </c>
      <c r="B86" s="400"/>
      <c r="C86" s="400"/>
      <c r="D86" s="400"/>
      <c r="E86" s="400"/>
      <c r="F86" s="400"/>
      <c r="G86" s="400"/>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1"/>
      <c r="AZ86" s="10"/>
    </row>
    <row r="87" spans="1:52" ht="24.75" customHeight="1" x14ac:dyDescent="0.15">
      <c r="A87" s="383" t="s">
        <v>522</v>
      </c>
      <c r="B87" s="384"/>
      <c r="C87" s="384"/>
      <c r="D87" s="385"/>
      <c r="E87" s="79" t="s">
        <v>598</v>
      </c>
      <c r="F87" s="80"/>
      <c r="G87" s="80"/>
      <c r="H87" s="80"/>
      <c r="I87" s="80"/>
      <c r="J87" s="80"/>
      <c r="K87" s="80"/>
      <c r="L87" s="80"/>
      <c r="M87" s="80"/>
      <c r="N87" s="80"/>
      <c r="O87" s="80"/>
      <c r="P87" s="81"/>
      <c r="Q87" s="79"/>
      <c r="R87" s="80"/>
      <c r="S87" s="80"/>
      <c r="T87" s="80"/>
      <c r="U87" s="80"/>
      <c r="V87" s="80"/>
      <c r="W87" s="80"/>
      <c r="X87" s="80"/>
      <c r="Y87" s="80"/>
      <c r="Z87" s="80"/>
      <c r="AA87" s="80"/>
      <c r="AB87" s="81"/>
      <c r="AC87" s="79"/>
      <c r="AD87" s="80"/>
      <c r="AE87" s="80"/>
      <c r="AF87" s="80"/>
      <c r="AG87" s="80"/>
      <c r="AH87" s="80"/>
      <c r="AI87" s="80"/>
      <c r="AJ87" s="80"/>
      <c r="AK87" s="80"/>
      <c r="AL87" s="80"/>
      <c r="AM87" s="80"/>
      <c r="AN87" s="81"/>
      <c r="AO87" s="79"/>
      <c r="AP87" s="80"/>
      <c r="AQ87" s="80"/>
      <c r="AR87" s="80"/>
      <c r="AS87" s="80"/>
      <c r="AT87" s="80"/>
      <c r="AU87" s="80"/>
      <c r="AV87" s="80"/>
      <c r="AW87" s="80"/>
      <c r="AX87" s="82"/>
      <c r="AY87" s="69"/>
    </row>
    <row r="88" spans="1:52" ht="24.75" customHeight="1" x14ac:dyDescent="0.15">
      <c r="A88" s="86" t="s">
        <v>255</v>
      </c>
      <c r="B88" s="86"/>
      <c r="C88" s="86"/>
      <c r="D88" s="86"/>
      <c r="E88" s="79" t="s">
        <v>598</v>
      </c>
      <c r="F88" s="80"/>
      <c r="G88" s="80"/>
      <c r="H88" s="80"/>
      <c r="I88" s="80"/>
      <c r="J88" s="80"/>
      <c r="K88" s="80"/>
      <c r="L88" s="80"/>
      <c r="M88" s="80"/>
      <c r="N88" s="80"/>
      <c r="O88" s="80"/>
      <c r="P88" s="81"/>
      <c r="Q88" s="79"/>
      <c r="R88" s="80"/>
      <c r="S88" s="80"/>
      <c r="T88" s="80"/>
      <c r="U88" s="80"/>
      <c r="V88" s="80"/>
      <c r="W88" s="80"/>
      <c r="X88" s="80"/>
      <c r="Y88" s="80"/>
      <c r="Z88" s="80"/>
      <c r="AA88" s="80"/>
      <c r="AB88" s="81"/>
      <c r="AC88" s="79"/>
      <c r="AD88" s="80"/>
      <c r="AE88" s="80"/>
      <c r="AF88" s="80"/>
      <c r="AG88" s="80"/>
      <c r="AH88" s="80"/>
      <c r="AI88" s="80"/>
      <c r="AJ88" s="80"/>
      <c r="AK88" s="80"/>
      <c r="AL88" s="80"/>
      <c r="AM88" s="80"/>
      <c r="AN88" s="81"/>
      <c r="AO88" s="79"/>
      <c r="AP88" s="80"/>
      <c r="AQ88" s="80"/>
      <c r="AR88" s="80"/>
      <c r="AS88" s="80"/>
      <c r="AT88" s="80"/>
      <c r="AU88" s="80"/>
      <c r="AV88" s="80"/>
      <c r="AW88" s="80"/>
      <c r="AX88" s="82"/>
    </row>
    <row r="89" spans="1:52" ht="24.75" customHeight="1" x14ac:dyDescent="0.15">
      <c r="A89" s="86" t="s">
        <v>254</v>
      </c>
      <c r="B89" s="86"/>
      <c r="C89" s="86"/>
      <c r="D89" s="86"/>
      <c r="E89" s="79" t="s">
        <v>598</v>
      </c>
      <c r="F89" s="80"/>
      <c r="G89" s="80"/>
      <c r="H89" s="80"/>
      <c r="I89" s="80"/>
      <c r="J89" s="80"/>
      <c r="K89" s="80"/>
      <c r="L89" s="80"/>
      <c r="M89" s="80"/>
      <c r="N89" s="80"/>
      <c r="O89" s="80"/>
      <c r="P89" s="81"/>
      <c r="Q89" s="79"/>
      <c r="R89" s="80"/>
      <c r="S89" s="80"/>
      <c r="T89" s="80"/>
      <c r="U89" s="80"/>
      <c r="V89" s="80"/>
      <c r="W89" s="80"/>
      <c r="X89" s="80"/>
      <c r="Y89" s="80"/>
      <c r="Z89" s="80"/>
      <c r="AA89" s="80"/>
      <c r="AB89" s="81"/>
      <c r="AC89" s="79"/>
      <c r="AD89" s="80"/>
      <c r="AE89" s="80"/>
      <c r="AF89" s="80"/>
      <c r="AG89" s="80"/>
      <c r="AH89" s="80"/>
      <c r="AI89" s="80"/>
      <c r="AJ89" s="80"/>
      <c r="AK89" s="80"/>
      <c r="AL89" s="80"/>
      <c r="AM89" s="80"/>
      <c r="AN89" s="81"/>
      <c r="AO89" s="79"/>
      <c r="AP89" s="80"/>
      <c r="AQ89" s="80"/>
      <c r="AR89" s="80"/>
      <c r="AS89" s="80"/>
      <c r="AT89" s="80"/>
      <c r="AU89" s="80"/>
      <c r="AV89" s="80"/>
      <c r="AW89" s="80"/>
      <c r="AX89" s="82"/>
    </row>
    <row r="90" spans="1:52" ht="24.75" customHeight="1" x14ac:dyDescent="0.15">
      <c r="A90" s="86" t="s">
        <v>253</v>
      </c>
      <c r="B90" s="86"/>
      <c r="C90" s="86"/>
      <c r="D90" s="86"/>
      <c r="E90" s="79" t="s">
        <v>599</v>
      </c>
      <c r="F90" s="80"/>
      <c r="G90" s="80"/>
      <c r="H90" s="80"/>
      <c r="I90" s="80"/>
      <c r="J90" s="80"/>
      <c r="K90" s="80"/>
      <c r="L90" s="80"/>
      <c r="M90" s="80"/>
      <c r="N90" s="80"/>
      <c r="O90" s="80"/>
      <c r="P90" s="81"/>
      <c r="Q90" s="79"/>
      <c r="R90" s="80"/>
      <c r="S90" s="80"/>
      <c r="T90" s="80"/>
      <c r="U90" s="80"/>
      <c r="V90" s="80"/>
      <c r="W90" s="80"/>
      <c r="X90" s="80"/>
      <c r="Y90" s="80"/>
      <c r="Z90" s="80"/>
      <c r="AA90" s="80"/>
      <c r="AB90" s="81"/>
      <c r="AC90" s="79"/>
      <c r="AD90" s="80"/>
      <c r="AE90" s="80"/>
      <c r="AF90" s="80"/>
      <c r="AG90" s="80"/>
      <c r="AH90" s="80"/>
      <c r="AI90" s="80"/>
      <c r="AJ90" s="80"/>
      <c r="AK90" s="80"/>
      <c r="AL90" s="80"/>
      <c r="AM90" s="80"/>
      <c r="AN90" s="81"/>
      <c r="AO90" s="79"/>
      <c r="AP90" s="80"/>
      <c r="AQ90" s="80"/>
      <c r="AR90" s="80"/>
      <c r="AS90" s="80"/>
      <c r="AT90" s="80"/>
      <c r="AU90" s="80"/>
      <c r="AV90" s="80"/>
      <c r="AW90" s="80"/>
      <c r="AX90" s="82"/>
    </row>
    <row r="91" spans="1:52" ht="24.75" customHeight="1" x14ac:dyDescent="0.15">
      <c r="A91" s="86" t="s">
        <v>252</v>
      </c>
      <c r="B91" s="86"/>
      <c r="C91" s="86"/>
      <c r="D91" s="86"/>
      <c r="E91" s="79" t="s">
        <v>600</v>
      </c>
      <c r="F91" s="80"/>
      <c r="G91" s="80"/>
      <c r="H91" s="80"/>
      <c r="I91" s="80"/>
      <c r="J91" s="80"/>
      <c r="K91" s="80"/>
      <c r="L91" s="80"/>
      <c r="M91" s="80"/>
      <c r="N91" s="80"/>
      <c r="O91" s="80"/>
      <c r="P91" s="81"/>
      <c r="Q91" s="79"/>
      <c r="R91" s="80"/>
      <c r="S91" s="80"/>
      <c r="T91" s="80"/>
      <c r="U91" s="80"/>
      <c r="V91" s="80"/>
      <c r="W91" s="80"/>
      <c r="X91" s="80"/>
      <c r="Y91" s="80"/>
      <c r="Z91" s="80"/>
      <c r="AA91" s="80"/>
      <c r="AB91" s="81"/>
      <c r="AC91" s="79"/>
      <c r="AD91" s="80"/>
      <c r="AE91" s="80"/>
      <c r="AF91" s="80"/>
      <c r="AG91" s="80"/>
      <c r="AH91" s="80"/>
      <c r="AI91" s="80"/>
      <c r="AJ91" s="80"/>
      <c r="AK91" s="80"/>
      <c r="AL91" s="80"/>
      <c r="AM91" s="80"/>
      <c r="AN91" s="81"/>
      <c r="AO91" s="79"/>
      <c r="AP91" s="80"/>
      <c r="AQ91" s="80"/>
      <c r="AR91" s="80"/>
      <c r="AS91" s="80"/>
      <c r="AT91" s="80"/>
      <c r="AU91" s="80"/>
      <c r="AV91" s="80"/>
      <c r="AW91" s="80"/>
      <c r="AX91" s="82"/>
    </row>
    <row r="92" spans="1:52" ht="24.75" customHeight="1" x14ac:dyDescent="0.15">
      <c r="A92" s="86" t="s">
        <v>251</v>
      </c>
      <c r="B92" s="86"/>
      <c r="C92" s="86"/>
      <c r="D92" s="86"/>
      <c r="E92" s="79" t="s">
        <v>601</v>
      </c>
      <c r="F92" s="80"/>
      <c r="G92" s="80"/>
      <c r="H92" s="80"/>
      <c r="I92" s="80"/>
      <c r="J92" s="80"/>
      <c r="K92" s="80"/>
      <c r="L92" s="80"/>
      <c r="M92" s="80"/>
      <c r="N92" s="80"/>
      <c r="O92" s="80"/>
      <c r="P92" s="81"/>
      <c r="Q92" s="79"/>
      <c r="R92" s="80"/>
      <c r="S92" s="80"/>
      <c r="T92" s="80"/>
      <c r="U92" s="80"/>
      <c r="V92" s="80"/>
      <c r="W92" s="80"/>
      <c r="X92" s="80"/>
      <c r="Y92" s="80"/>
      <c r="Z92" s="80"/>
      <c r="AA92" s="80"/>
      <c r="AB92" s="81"/>
      <c r="AC92" s="79"/>
      <c r="AD92" s="80"/>
      <c r="AE92" s="80"/>
      <c r="AF92" s="80"/>
      <c r="AG92" s="80"/>
      <c r="AH92" s="80"/>
      <c r="AI92" s="80"/>
      <c r="AJ92" s="80"/>
      <c r="AK92" s="80"/>
      <c r="AL92" s="80"/>
      <c r="AM92" s="80"/>
      <c r="AN92" s="81"/>
      <c r="AO92" s="79"/>
      <c r="AP92" s="80"/>
      <c r="AQ92" s="80"/>
      <c r="AR92" s="80"/>
      <c r="AS92" s="80"/>
      <c r="AT92" s="80"/>
      <c r="AU92" s="80"/>
      <c r="AV92" s="80"/>
      <c r="AW92" s="80"/>
      <c r="AX92" s="82"/>
    </row>
    <row r="93" spans="1:52" ht="24.75" customHeight="1" x14ac:dyDescent="0.15">
      <c r="A93" s="86" t="s">
        <v>250</v>
      </c>
      <c r="B93" s="86"/>
      <c r="C93" s="86"/>
      <c r="D93" s="86"/>
      <c r="E93" s="79" t="s">
        <v>602</v>
      </c>
      <c r="F93" s="80"/>
      <c r="G93" s="80"/>
      <c r="H93" s="80"/>
      <c r="I93" s="80"/>
      <c r="J93" s="80"/>
      <c r="K93" s="80"/>
      <c r="L93" s="80"/>
      <c r="M93" s="80"/>
      <c r="N93" s="80"/>
      <c r="O93" s="80"/>
      <c r="P93" s="81"/>
      <c r="Q93" s="79"/>
      <c r="R93" s="80"/>
      <c r="S93" s="80"/>
      <c r="T93" s="80"/>
      <c r="U93" s="80"/>
      <c r="V93" s="80"/>
      <c r="W93" s="80"/>
      <c r="X93" s="80"/>
      <c r="Y93" s="80"/>
      <c r="Z93" s="80"/>
      <c r="AA93" s="80"/>
      <c r="AB93" s="81"/>
      <c r="AC93" s="79"/>
      <c r="AD93" s="80"/>
      <c r="AE93" s="80"/>
      <c r="AF93" s="80"/>
      <c r="AG93" s="80"/>
      <c r="AH93" s="80"/>
      <c r="AI93" s="80"/>
      <c r="AJ93" s="80"/>
      <c r="AK93" s="80"/>
      <c r="AL93" s="80"/>
      <c r="AM93" s="80"/>
      <c r="AN93" s="81"/>
      <c r="AO93" s="79"/>
      <c r="AP93" s="80"/>
      <c r="AQ93" s="80"/>
      <c r="AR93" s="80"/>
      <c r="AS93" s="80"/>
      <c r="AT93" s="80"/>
      <c r="AU93" s="80"/>
      <c r="AV93" s="80"/>
      <c r="AW93" s="80"/>
      <c r="AX93" s="82"/>
    </row>
    <row r="94" spans="1:52" ht="24.75" customHeight="1" x14ac:dyDescent="0.15">
      <c r="A94" s="86" t="s">
        <v>249</v>
      </c>
      <c r="B94" s="86"/>
      <c r="C94" s="86"/>
      <c r="D94" s="86"/>
      <c r="E94" s="79" t="s">
        <v>603</v>
      </c>
      <c r="F94" s="80"/>
      <c r="G94" s="80"/>
      <c r="H94" s="80"/>
      <c r="I94" s="80"/>
      <c r="J94" s="80"/>
      <c r="K94" s="80"/>
      <c r="L94" s="80"/>
      <c r="M94" s="80"/>
      <c r="N94" s="80"/>
      <c r="O94" s="80"/>
      <c r="P94" s="81"/>
      <c r="Q94" s="79"/>
      <c r="R94" s="80"/>
      <c r="S94" s="80"/>
      <c r="T94" s="80"/>
      <c r="U94" s="80"/>
      <c r="V94" s="80"/>
      <c r="W94" s="80"/>
      <c r="X94" s="80"/>
      <c r="Y94" s="80"/>
      <c r="Z94" s="80"/>
      <c r="AA94" s="80"/>
      <c r="AB94" s="81"/>
      <c r="AC94" s="79"/>
      <c r="AD94" s="80"/>
      <c r="AE94" s="80"/>
      <c r="AF94" s="80"/>
      <c r="AG94" s="80"/>
      <c r="AH94" s="80"/>
      <c r="AI94" s="80"/>
      <c r="AJ94" s="80"/>
      <c r="AK94" s="80"/>
      <c r="AL94" s="80"/>
      <c r="AM94" s="80"/>
      <c r="AN94" s="81"/>
      <c r="AO94" s="79"/>
      <c r="AP94" s="80"/>
      <c r="AQ94" s="80"/>
      <c r="AR94" s="80"/>
      <c r="AS94" s="80"/>
      <c r="AT94" s="80"/>
      <c r="AU94" s="80"/>
      <c r="AV94" s="80"/>
      <c r="AW94" s="80"/>
      <c r="AX94" s="82"/>
    </row>
    <row r="95" spans="1:52" ht="24.75" customHeight="1" x14ac:dyDescent="0.15">
      <c r="A95" s="86" t="s">
        <v>248</v>
      </c>
      <c r="B95" s="86"/>
      <c r="C95" s="86"/>
      <c r="D95" s="86"/>
      <c r="E95" s="87" t="s">
        <v>604</v>
      </c>
      <c r="F95" s="88"/>
      <c r="G95" s="88"/>
      <c r="H95" s="88"/>
      <c r="I95" s="88"/>
      <c r="J95" s="88"/>
      <c r="K95" s="88"/>
      <c r="L95" s="88"/>
      <c r="M95" s="88"/>
      <c r="N95" s="88"/>
      <c r="O95" s="88"/>
      <c r="P95" s="89"/>
      <c r="Q95" s="87"/>
      <c r="R95" s="88"/>
      <c r="S95" s="88"/>
      <c r="T95" s="88"/>
      <c r="U95" s="88"/>
      <c r="V95" s="88"/>
      <c r="W95" s="88"/>
      <c r="X95" s="88"/>
      <c r="Y95" s="88"/>
      <c r="Z95" s="88"/>
      <c r="AA95" s="88"/>
      <c r="AB95" s="89"/>
      <c r="AC95" s="87"/>
      <c r="AD95" s="88"/>
      <c r="AE95" s="88"/>
      <c r="AF95" s="88"/>
      <c r="AG95" s="88"/>
      <c r="AH95" s="88"/>
      <c r="AI95" s="88"/>
      <c r="AJ95" s="88"/>
      <c r="AK95" s="88"/>
      <c r="AL95" s="88"/>
      <c r="AM95" s="88"/>
      <c r="AN95" s="89"/>
      <c r="AO95" s="79"/>
      <c r="AP95" s="80"/>
      <c r="AQ95" s="80"/>
      <c r="AR95" s="80"/>
      <c r="AS95" s="80"/>
      <c r="AT95" s="80"/>
      <c r="AU95" s="80"/>
      <c r="AV95" s="80"/>
      <c r="AW95" s="80"/>
      <c r="AX95" s="82"/>
    </row>
    <row r="96" spans="1:52" ht="24.75" customHeight="1" x14ac:dyDescent="0.15">
      <c r="A96" s="86" t="s">
        <v>396</v>
      </c>
      <c r="B96" s="86"/>
      <c r="C96" s="86"/>
      <c r="D96" s="86"/>
      <c r="E96" s="85" t="s">
        <v>560</v>
      </c>
      <c r="F96" s="77"/>
      <c r="G96" s="77"/>
      <c r="H96" s="72" t="str">
        <f>IF(E96="","","-")</f>
        <v>-</v>
      </c>
      <c r="I96" s="77"/>
      <c r="J96" s="77"/>
      <c r="K96" s="72" t="str">
        <f>IF(I96="","","-")</f>
        <v/>
      </c>
      <c r="L96" s="78">
        <v>76</v>
      </c>
      <c r="M96" s="78"/>
      <c r="N96" s="72" t="str">
        <f>IF(O96="","","-")</f>
        <v/>
      </c>
      <c r="O96" s="83"/>
      <c r="P96" s="84"/>
      <c r="Q96" s="85"/>
      <c r="R96" s="77"/>
      <c r="S96" s="77"/>
      <c r="T96" s="72" t="str">
        <f>IF(Q96="","","-")</f>
        <v/>
      </c>
      <c r="U96" s="77"/>
      <c r="V96" s="77"/>
      <c r="W96" s="72" t="str">
        <f>IF(U96="","","-")</f>
        <v/>
      </c>
      <c r="X96" s="78"/>
      <c r="Y96" s="78"/>
      <c r="Z96" s="72" t="str">
        <f>IF(AA96="","","-")</f>
        <v/>
      </c>
      <c r="AA96" s="83"/>
      <c r="AB96" s="84"/>
      <c r="AC96" s="85"/>
      <c r="AD96" s="77"/>
      <c r="AE96" s="77"/>
      <c r="AF96" s="72" t="str">
        <f>IF(AC96="","","-")</f>
        <v/>
      </c>
      <c r="AG96" s="77"/>
      <c r="AH96" s="77"/>
      <c r="AI96" s="72" t="str">
        <f>IF(AG96="","","-")</f>
        <v/>
      </c>
      <c r="AJ96" s="78"/>
      <c r="AK96" s="78"/>
      <c r="AL96" s="72" t="str">
        <f>IF(AM96="","","-")</f>
        <v/>
      </c>
      <c r="AM96" s="83"/>
      <c r="AN96" s="84"/>
      <c r="AO96" s="85"/>
      <c r="AP96" s="77"/>
      <c r="AQ96" s="72" t="str">
        <f>IF(AO96="","","-")</f>
        <v/>
      </c>
      <c r="AR96" s="77"/>
      <c r="AS96" s="77"/>
      <c r="AT96" s="72" t="str">
        <f>IF(AR96="","","-")</f>
        <v/>
      </c>
      <c r="AU96" s="78"/>
      <c r="AV96" s="78"/>
      <c r="AW96" s="72" t="str">
        <f>IF(AX96="","","-")</f>
        <v/>
      </c>
      <c r="AX96" s="75"/>
    </row>
    <row r="97" spans="1:50" ht="24.75" customHeight="1" x14ac:dyDescent="0.15">
      <c r="A97" s="86" t="s">
        <v>362</v>
      </c>
      <c r="B97" s="86"/>
      <c r="C97" s="86"/>
      <c r="D97" s="86"/>
      <c r="E97" s="85" t="s">
        <v>560</v>
      </c>
      <c r="F97" s="77"/>
      <c r="G97" s="77"/>
      <c r="H97" s="72" t="str">
        <f>IF(E97="","","-")</f>
        <v>-</v>
      </c>
      <c r="I97" s="77"/>
      <c r="J97" s="77"/>
      <c r="K97" s="72" t="str">
        <f>IF(I97="","","-")</f>
        <v/>
      </c>
      <c r="L97" s="78">
        <v>75</v>
      </c>
      <c r="M97" s="78"/>
      <c r="N97" s="72" t="str">
        <f>IF(O97="","","-")</f>
        <v/>
      </c>
      <c r="O97" s="83"/>
      <c r="P97" s="84"/>
      <c r="Q97" s="85"/>
      <c r="R97" s="77"/>
      <c r="S97" s="77"/>
      <c r="T97" s="72" t="str">
        <f>IF(Q97="","","-")</f>
        <v/>
      </c>
      <c r="U97" s="77"/>
      <c r="V97" s="77"/>
      <c r="W97" s="72" t="str">
        <f>IF(U97="","","-")</f>
        <v/>
      </c>
      <c r="X97" s="78"/>
      <c r="Y97" s="78"/>
      <c r="Z97" s="72" t="str">
        <f>IF(AA97="","","-")</f>
        <v/>
      </c>
      <c r="AA97" s="83"/>
      <c r="AB97" s="84"/>
      <c r="AC97" s="85"/>
      <c r="AD97" s="77"/>
      <c r="AE97" s="77"/>
      <c r="AF97" s="72" t="str">
        <f>IF(AC97="","","-")</f>
        <v/>
      </c>
      <c r="AG97" s="77"/>
      <c r="AH97" s="77"/>
      <c r="AI97" s="72" t="str">
        <f>IF(AG97="","","-")</f>
        <v/>
      </c>
      <c r="AJ97" s="78"/>
      <c r="AK97" s="78"/>
      <c r="AL97" s="72" t="str">
        <f>IF(AM97="","","-")</f>
        <v/>
      </c>
      <c r="AM97" s="83"/>
      <c r="AN97" s="84"/>
      <c r="AO97" s="85"/>
      <c r="AP97" s="77"/>
      <c r="AQ97" s="72" t="str">
        <f>IF(AO97="","","-")</f>
        <v/>
      </c>
      <c r="AR97" s="77"/>
      <c r="AS97" s="77"/>
      <c r="AT97" s="72" t="str">
        <f>IF(AR97="","","-")</f>
        <v/>
      </c>
      <c r="AU97" s="78"/>
      <c r="AV97" s="78"/>
      <c r="AW97" s="72" t="str">
        <f>IF(AX97="","","-")</f>
        <v/>
      </c>
      <c r="AX97" s="75"/>
    </row>
    <row r="98" spans="1:50" ht="28.35" customHeight="1" x14ac:dyDescent="0.15">
      <c r="A98" s="93" t="s">
        <v>242</v>
      </c>
      <c r="B98" s="94"/>
      <c r="C98" s="94"/>
      <c r="D98" s="94"/>
      <c r="E98" s="94"/>
      <c r="F98" s="95"/>
      <c r="G98" s="58" t="s">
        <v>557</v>
      </c>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15">
      <c r="A99" s="93"/>
      <c r="B99" s="94"/>
      <c r="C99" s="94"/>
      <c r="D99" s="94"/>
      <c r="E99" s="94"/>
      <c r="F99" s="95"/>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15">
      <c r="A100" s="93"/>
      <c r="B100" s="94"/>
      <c r="C100" s="94"/>
      <c r="D100" s="94"/>
      <c r="E100" s="94"/>
      <c r="F100" s="95"/>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15">
      <c r="A101" s="93"/>
      <c r="B101" s="94"/>
      <c r="C101" s="94"/>
      <c r="D101" s="94"/>
      <c r="E101" s="94"/>
      <c r="F101" s="95"/>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7.75" customHeight="1" x14ac:dyDescent="0.15">
      <c r="A102" s="93"/>
      <c r="B102" s="94"/>
      <c r="C102" s="94"/>
      <c r="D102" s="94"/>
      <c r="E102" s="94"/>
      <c r="F102" s="95"/>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7.75" customHeight="1" x14ac:dyDescent="0.15">
      <c r="A103" s="93"/>
      <c r="B103" s="94"/>
      <c r="C103" s="94"/>
      <c r="D103" s="94"/>
      <c r="E103" s="94"/>
      <c r="F103" s="95"/>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15">
      <c r="A104" s="93"/>
      <c r="B104" s="94"/>
      <c r="C104" s="94"/>
      <c r="D104" s="94"/>
      <c r="E104" s="94"/>
      <c r="F104" s="95"/>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15">
      <c r="A105" s="93"/>
      <c r="B105" s="94"/>
      <c r="C105" s="94"/>
      <c r="D105" s="94"/>
      <c r="E105" s="94"/>
      <c r="F105" s="95"/>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93"/>
      <c r="B106" s="94"/>
      <c r="C106" s="94"/>
      <c r="D106" s="94"/>
      <c r="E106" s="94"/>
      <c r="F106" s="95"/>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93"/>
      <c r="B107" s="94"/>
      <c r="C107" s="94"/>
      <c r="D107" s="94"/>
      <c r="E107" s="94"/>
      <c r="F107" s="95"/>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15">
      <c r="A108" s="93"/>
      <c r="B108" s="94"/>
      <c r="C108" s="94"/>
      <c r="D108" s="94"/>
      <c r="E108" s="94"/>
      <c r="F108" s="95"/>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7.75" customHeight="1" x14ac:dyDescent="0.15">
      <c r="A109" s="93"/>
      <c r="B109" s="94"/>
      <c r="C109" s="94"/>
      <c r="D109" s="94"/>
      <c r="E109" s="94"/>
      <c r="F109" s="95"/>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15">
      <c r="A110" s="93"/>
      <c r="B110" s="94"/>
      <c r="C110" s="94"/>
      <c r="D110" s="94"/>
      <c r="E110" s="94"/>
      <c r="F110" s="95"/>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8.35" customHeight="1" x14ac:dyDescent="0.15">
      <c r="A111" s="93"/>
      <c r="B111" s="94"/>
      <c r="C111" s="94"/>
      <c r="D111" s="94"/>
      <c r="E111" s="94"/>
      <c r="F111" s="95"/>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76"/>
      <c r="AJ111" s="76"/>
      <c r="AK111" s="36"/>
      <c r="AL111" s="36"/>
      <c r="AM111" s="36"/>
      <c r="AN111" s="36"/>
      <c r="AO111" s="36"/>
      <c r="AP111" s="36"/>
      <c r="AQ111" s="36"/>
      <c r="AR111" s="36"/>
      <c r="AS111" s="36"/>
      <c r="AT111" s="36"/>
      <c r="AU111" s="36"/>
      <c r="AV111" s="36"/>
      <c r="AW111" s="36"/>
      <c r="AX111" s="37"/>
    </row>
    <row r="112" spans="1:50" ht="52.5" customHeight="1" x14ac:dyDescent="0.15">
      <c r="A112" s="93"/>
      <c r="B112" s="94"/>
      <c r="C112" s="94"/>
      <c r="D112" s="94"/>
      <c r="E112" s="94"/>
      <c r="F112" s="95"/>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76"/>
      <c r="AJ112" s="76"/>
      <c r="AK112" s="36"/>
      <c r="AL112" s="36"/>
      <c r="AM112" s="36"/>
      <c r="AN112" s="36"/>
      <c r="AO112" s="36"/>
      <c r="AP112" s="36"/>
      <c r="AQ112" s="36"/>
      <c r="AR112" s="36"/>
      <c r="AS112" s="36"/>
      <c r="AT112" s="36"/>
      <c r="AU112" s="36"/>
      <c r="AV112" s="36"/>
      <c r="AW112" s="36"/>
      <c r="AX112" s="37"/>
    </row>
    <row r="113" spans="1:50" ht="52.5" customHeight="1" x14ac:dyDescent="0.15">
      <c r="A113" s="93"/>
      <c r="B113" s="94"/>
      <c r="C113" s="94"/>
      <c r="D113" s="94"/>
      <c r="E113" s="94"/>
      <c r="F113" s="95"/>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76"/>
      <c r="AJ113" s="76"/>
      <c r="AK113" s="36"/>
      <c r="AL113" s="36"/>
      <c r="AM113" s="36"/>
      <c r="AN113" s="36"/>
      <c r="AO113" s="36"/>
      <c r="AP113" s="36"/>
      <c r="AQ113" s="36"/>
      <c r="AR113" s="36"/>
      <c r="AS113" s="36"/>
      <c r="AT113" s="36"/>
      <c r="AU113" s="36"/>
      <c r="AV113" s="36"/>
      <c r="AW113" s="36"/>
      <c r="AX113" s="37"/>
    </row>
    <row r="114" spans="1:50" ht="52.5" customHeight="1" x14ac:dyDescent="0.15">
      <c r="A114" s="93"/>
      <c r="B114" s="94"/>
      <c r="C114" s="94"/>
      <c r="D114" s="94"/>
      <c r="E114" s="94"/>
      <c r="F114" s="95"/>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76"/>
      <c r="AJ114" s="76"/>
      <c r="AK114" s="36"/>
      <c r="AL114" s="36"/>
      <c r="AM114" s="36"/>
      <c r="AN114" s="36"/>
      <c r="AO114" s="36"/>
      <c r="AP114" s="36"/>
      <c r="AQ114" s="36"/>
      <c r="AR114" s="36"/>
      <c r="AS114" s="36"/>
      <c r="AT114" s="36"/>
      <c r="AU114" s="36"/>
      <c r="AV114" s="36"/>
      <c r="AW114" s="36"/>
      <c r="AX114" s="37"/>
    </row>
    <row r="115" spans="1:50" ht="29.25" customHeight="1" x14ac:dyDescent="0.15">
      <c r="A115" s="93"/>
      <c r="B115" s="94"/>
      <c r="C115" s="94"/>
      <c r="D115" s="94"/>
      <c r="E115" s="94"/>
      <c r="F115" s="95"/>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76"/>
      <c r="AJ115" s="76"/>
      <c r="AK115" s="36"/>
      <c r="AL115" s="36"/>
      <c r="AM115" s="36"/>
      <c r="AN115" s="36"/>
      <c r="AO115" s="36"/>
      <c r="AP115" s="36"/>
      <c r="AQ115" s="36"/>
      <c r="AR115" s="36"/>
      <c r="AS115" s="36"/>
      <c r="AT115" s="36"/>
      <c r="AU115" s="36"/>
      <c r="AV115" s="36"/>
      <c r="AW115" s="36"/>
      <c r="AX115" s="37"/>
    </row>
    <row r="116" spans="1:50" ht="18.399999999999999" customHeight="1" x14ac:dyDescent="0.15">
      <c r="A116" s="93"/>
      <c r="B116" s="94"/>
      <c r="C116" s="94"/>
      <c r="D116" s="94"/>
      <c r="E116" s="94"/>
      <c r="F116" s="95"/>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76"/>
      <c r="AJ116" s="76"/>
      <c r="AK116" s="36"/>
      <c r="AL116" s="36"/>
      <c r="AM116" s="36"/>
      <c r="AN116" s="36"/>
      <c r="AO116" s="36"/>
      <c r="AP116" s="36"/>
      <c r="AQ116" s="36"/>
      <c r="AR116" s="36"/>
      <c r="AS116" s="36"/>
      <c r="AT116" s="36"/>
      <c r="AU116" s="36"/>
      <c r="AV116" s="36"/>
      <c r="AW116" s="36"/>
      <c r="AX116" s="37"/>
    </row>
    <row r="117" spans="1:50" ht="35.25" customHeight="1" x14ac:dyDescent="0.15">
      <c r="A117" s="93"/>
      <c r="B117" s="94"/>
      <c r="C117" s="94"/>
      <c r="D117" s="94"/>
      <c r="E117" s="94"/>
      <c r="F117" s="95"/>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76"/>
      <c r="AJ117" s="76"/>
      <c r="AK117" s="36"/>
      <c r="AL117" s="36"/>
      <c r="AM117" s="36"/>
      <c r="AN117" s="36"/>
      <c r="AO117" s="36"/>
      <c r="AP117" s="36"/>
      <c r="AQ117" s="36"/>
      <c r="AR117" s="36"/>
      <c r="AS117" s="36"/>
      <c r="AT117" s="36"/>
      <c r="AU117" s="36"/>
      <c r="AV117" s="36"/>
      <c r="AW117" s="36"/>
      <c r="AX117" s="37"/>
    </row>
    <row r="118" spans="1:50" ht="30" customHeight="1" x14ac:dyDescent="0.15">
      <c r="A118" s="93"/>
      <c r="B118" s="94"/>
      <c r="C118" s="94"/>
      <c r="D118" s="94"/>
      <c r="E118" s="94"/>
      <c r="F118" s="95"/>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76"/>
      <c r="AJ118" s="76"/>
      <c r="AK118" s="36"/>
      <c r="AL118" s="36"/>
      <c r="AM118" s="36"/>
      <c r="AN118" s="36"/>
      <c r="AO118" s="36"/>
      <c r="AP118" s="36"/>
      <c r="AQ118" s="36"/>
      <c r="AR118" s="36"/>
      <c r="AS118" s="36"/>
      <c r="AT118" s="36"/>
      <c r="AU118" s="36"/>
      <c r="AV118" s="36"/>
      <c r="AW118" s="36"/>
      <c r="AX118" s="37"/>
    </row>
    <row r="119" spans="1:50" ht="24.75" customHeight="1" x14ac:dyDescent="0.15">
      <c r="A119" s="93"/>
      <c r="B119" s="94"/>
      <c r="C119" s="94"/>
      <c r="D119" s="94"/>
      <c r="E119" s="94"/>
      <c r="F119" s="95"/>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76"/>
      <c r="AJ119" s="76"/>
      <c r="AK119" s="36"/>
      <c r="AL119" s="36"/>
      <c r="AM119" s="36"/>
      <c r="AN119" s="36"/>
      <c r="AO119" s="36"/>
      <c r="AP119" s="36"/>
      <c r="AQ119" s="36"/>
      <c r="AR119" s="36"/>
      <c r="AS119" s="36"/>
      <c r="AT119" s="36"/>
      <c r="AU119" s="36"/>
      <c r="AV119" s="36"/>
      <c r="AW119" s="36"/>
      <c r="AX119" s="37"/>
    </row>
    <row r="120" spans="1:50" ht="24.75" customHeight="1" x14ac:dyDescent="0.15">
      <c r="A120" s="93"/>
      <c r="B120" s="94"/>
      <c r="C120" s="94"/>
      <c r="D120" s="94"/>
      <c r="E120" s="94"/>
      <c r="F120" s="95"/>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76"/>
      <c r="AJ120" s="76"/>
      <c r="AK120" s="36"/>
      <c r="AL120" s="36"/>
      <c r="AM120" s="36"/>
      <c r="AN120" s="36"/>
      <c r="AO120" s="36"/>
      <c r="AP120" s="36"/>
      <c r="AQ120" s="36"/>
      <c r="AR120" s="36"/>
      <c r="AS120" s="36"/>
      <c r="AT120" s="36"/>
      <c r="AU120" s="36"/>
      <c r="AV120" s="36"/>
      <c r="AW120" s="36"/>
      <c r="AX120" s="37"/>
    </row>
    <row r="121" spans="1:50" ht="24.75" customHeight="1" x14ac:dyDescent="0.15">
      <c r="A121" s="93"/>
      <c r="B121" s="94"/>
      <c r="C121" s="94"/>
      <c r="D121" s="94"/>
      <c r="E121" s="94"/>
      <c r="F121" s="95"/>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4.75" customHeight="1" x14ac:dyDescent="0.15">
      <c r="A122" s="93"/>
      <c r="B122" s="94"/>
      <c r="C122" s="94"/>
      <c r="D122" s="94"/>
      <c r="E122" s="94"/>
      <c r="F122" s="95"/>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4.75" customHeight="1" x14ac:dyDescent="0.15">
      <c r="A123" s="93"/>
      <c r="B123" s="94"/>
      <c r="C123" s="94"/>
      <c r="D123" s="94"/>
      <c r="E123" s="94"/>
      <c r="F123" s="95"/>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4.75" customHeight="1" x14ac:dyDescent="0.15">
      <c r="A124" s="93"/>
      <c r="B124" s="94"/>
      <c r="C124" s="94"/>
      <c r="D124" s="94"/>
      <c r="E124" s="94"/>
      <c r="F124" s="95"/>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4.75" customHeight="1" thickBot="1" x14ac:dyDescent="0.2">
      <c r="A125" s="404"/>
      <c r="B125" s="405"/>
      <c r="C125" s="405"/>
      <c r="D125" s="405"/>
      <c r="E125" s="405"/>
      <c r="F125" s="406"/>
      <c r="G125" s="38"/>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40"/>
    </row>
    <row r="126" spans="1:50" ht="24.75" customHeight="1" x14ac:dyDescent="0.15">
      <c r="A126" s="532" t="s">
        <v>244</v>
      </c>
      <c r="B126" s="533"/>
      <c r="C126" s="533"/>
      <c r="D126" s="533"/>
      <c r="E126" s="533"/>
      <c r="F126" s="534"/>
      <c r="G126" s="250" t="s">
        <v>607</v>
      </c>
      <c r="H126" s="251"/>
      <c r="I126" s="251"/>
      <c r="J126" s="251"/>
      <c r="K126" s="251"/>
      <c r="L126" s="251"/>
      <c r="M126" s="251"/>
      <c r="N126" s="251"/>
      <c r="O126" s="251"/>
      <c r="P126" s="251"/>
      <c r="Q126" s="251"/>
      <c r="R126" s="251"/>
      <c r="S126" s="251"/>
      <c r="T126" s="251"/>
      <c r="U126" s="251"/>
      <c r="V126" s="251"/>
      <c r="W126" s="251"/>
      <c r="X126" s="251"/>
      <c r="Y126" s="251"/>
      <c r="Z126" s="251"/>
      <c r="AA126" s="251"/>
      <c r="AB126" s="252"/>
      <c r="AC126" s="250" t="s">
        <v>633</v>
      </c>
      <c r="AD126" s="251"/>
      <c r="AE126" s="251"/>
      <c r="AF126" s="251"/>
      <c r="AG126" s="251"/>
      <c r="AH126" s="251"/>
      <c r="AI126" s="251"/>
      <c r="AJ126" s="251"/>
      <c r="AK126" s="251"/>
      <c r="AL126" s="251"/>
      <c r="AM126" s="251"/>
      <c r="AN126" s="251"/>
      <c r="AO126" s="251"/>
      <c r="AP126" s="251"/>
      <c r="AQ126" s="251"/>
      <c r="AR126" s="251"/>
      <c r="AS126" s="251"/>
      <c r="AT126" s="251"/>
      <c r="AU126" s="251"/>
      <c r="AV126" s="251"/>
      <c r="AW126" s="251"/>
      <c r="AX126" s="253"/>
    </row>
    <row r="127" spans="1:50" ht="24.75" customHeight="1" x14ac:dyDescent="0.15">
      <c r="A127" s="535"/>
      <c r="B127" s="536"/>
      <c r="C127" s="536"/>
      <c r="D127" s="536"/>
      <c r="E127" s="536"/>
      <c r="F127" s="537"/>
      <c r="G127" s="254" t="s">
        <v>17</v>
      </c>
      <c r="H127" s="255"/>
      <c r="I127" s="255"/>
      <c r="J127" s="255"/>
      <c r="K127" s="255"/>
      <c r="L127" s="256" t="s">
        <v>18</v>
      </c>
      <c r="M127" s="255"/>
      <c r="N127" s="255"/>
      <c r="O127" s="255"/>
      <c r="P127" s="255"/>
      <c r="Q127" s="255"/>
      <c r="R127" s="255"/>
      <c r="S127" s="255"/>
      <c r="T127" s="255"/>
      <c r="U127" s="255"/>
      <c r="V127" s="255"/>
      <c r="W127" s="255"/>
      <c r="X127" s="257"/>
      <c r="Y127" s="365" t="s">
        <v>19</v>
      </c>
      <c r="Z127" s="366"/>
      <c r="AA127" s="366"/>
      <c r="AB127" s="367"/>
      <c r="AC127" s="254" t="s">
        <v>17</v>
      </c>
      <c r="AD127" s="255"/>
      <c r="AE127" s="255"/>
      <c r="AF127" s="255"/>
      <c r="AG127" s="255"/>
      <c r="AH127" s="256" t="s">
        <v>18</v>
      </c>
      <c r="AI127" s="255"/>
      <c r="AJ127" s="255"/>
      <c r="AK127" s="255"/>
      <c r="AL127" s="255"/>
      <c r="AM127" s="255"/>
      <c r="AN127" s="255"/>
      <c r="AO127" s="255"/>
      <c r="AP127" s="255"/>
      <c r="AQ127" s="255"/>
      <c r="AR127" s="255"/>
      <c r="AS127" s="255"/>
      <c r="AT127" s="257"/>
      <c r="AU127" s="365" t="s">
        <v>19</v>
      </c>
      <c r="AV127" s="366"/>
      <c r="AW127" s="366"/>
      <c r="AX127" s="368"/>
    </row>
    <row r="128" spans="1:50" ht="24.75" customHeight="1" x14ac:dyDescent="0.15">
      <c r="A128" s="535"/>
      <c r="B128" s="536"/>
      <c r="C128" s="536"/>
      <c r="D128" s="536"/>
      <c r="E128" s="536"/>
      <c r="F128" s="537"/>
      <c r="G128" s="355" t="s">
        <v>608</v>
      </c>
      <c r="H128" s="356"/>
      <c r="I128" s="356"/>
      <c r="J128" s="356"/>
      <c r="K128" s="357"/>
      <c r="L128" s="358" t="s">
        <v>609</v>
      </c>
      <c r="M128" s="359"/>
      <c r="N128" s="359"/>
      <c r="O128" s="359"/>
      <c r="P128" s="359"/>
      <c r="Q128" s="359"/>
      <c r="R128" s="359"/>
      <c r="S128" s="359"/>
      <c r="T128" s="359"/>
      <c r="U128" s="359"/>
      <c r="V128" s="359"/>
      <c r="W128" s="359"/>
      <c r="X128" s="360"/>
      <c r="Y128" s="361">
        <v>2490</v>
      </c>
      <c r="Z128" s="362"/>
      <c r="AA128" s="362"/>
      <c r="AB128" s="363"/>
      <c r="AC128" s="355" t="s">
        <v>608</v>
      </c>
      <c r="AD128" s="356"/>
      <c r="AE128" s="356"/>
      <c r="AF128" s="356"/>
      <c r="AG128" s="357"/>
      <c r="AH128" s="358" t="s">
        <v>609</v>
      </c>
      <c r="AI128" s="359"/>
      <c r="AJ128" s="359"/>
      <c r="AK128" s="359"/>
      <c r="AL128" s="359"/>
      <c r="AM128" s="359"/>
      <c r="AN128" s="359"/>
      <c r="AO128" s="359"/>
      <c r="AP128" s="359"/>
      <c r="AQ128" s="359"/>
      <c r="AR128" s="359"/>
      <c r="AS128" s="359"/>
      <c r="AT128" s="360"/>
      <c r="AU128" s="361">
        <v>1966</v>
      </c>
      <c r="AV128" s="362"/>
      <c r="AW128" s="362"/>
      <c r="AX128" s="364"/>
    </row>
    <row r="129" spans="1:51" ht="24.75" customHeight="1" x14ac:dyDescent="0.15">
      <c r="A129" s="535"/>
      <c r="B129" s="536"/>
      <c r="C129" s="536"/>
      <c r="D129" s="536"/>
      <c r="E129" s="536"/>
      <c r="F129" s="537"/>
      <c r="G129" s="345" t="s">
        <v>610</v>
      </c>
      <c r="H129" s="346"/>
      <c r="I129" s="346"/>
      <c r="J129" s="346"/>
      <c r="K129" s="347"/>
      <c r="L129" s="348" t="s">
        <v>612</v>
      </c>
      <c r="M129" s="349"/>
      <c r="N129" s="349"/>
      <c r="O129" s="349"/>
      <c r="P129" s="349"/>
      <c r="Q129" s="349"/>
      <c r="R129" s="349"/>
      <c r="S129" s="349"/>
      <c r="T129" s="349"/>
      <c r="U129" s="349"/>
      <c r="V129" s="349"/>
      <c r="W129" s="349"/>
      <c r="X129" s="350"/>
      <c r="Y129" s="351">
        <v>1027</v>
      </c>
      <c r="Z129" s="352"/>
      <c r="AA129" s="352"/>
      <c r="AB129" s="353"/>
      <c r="AC129" s="345" t="s">
        <v>632</v>
      </c>
      <c r="AD129" s="346"/>
      <c r="AE129" s="346"/>
      <c r="AF129" s="346"/>
      <c r="AG129" s="347"/>
      <c r="AH129" s="348" t="s">
        <v>640</v>
      </c>
      <c r="AI129" s="349"/>
      <c r="AJ129" s="349"/>
      <c r="AK129" s="349"/>
      <c r="AL129" s="349"/>
      <c r="AM129" s="349"/>
      <c r="AN129" s="349"/>
      <c r="AO129" s="349"/>
      <c r="AP129" s="349"/>
      <c r="AQ129" s="349"/>
      <c r="AR129" s="349"/>
      <c r="AS129" s="349"/>
      <c r="AT129" s="350"/>
      <c r="AU129" s="351">
        <v>514</v>
      </c>
      <c r="AV129" s="352"/>
      <c r="AW129" s="352"/>
      <c r="AX129" s="354"/>
    </row>
    <row r="130" spans="1:51" ht="24.75" customHeight="1" x14ac:dyDescent="0.15">
      <c r="A130" s="535"/>
      <c r="B130" s="536"/>
      <c r="C130" s="536"/>
      <c r="D130" s="536"/>
      <c r="E130" s="536"/>
      <c r="F130" s="537"/>
      <c r="G130" s="345" t="s">
        <v>611</v>
      </c>
      <c r="H130" s="346"/>
      <c r="I130" s="346"/>
      <c r="J130" s="346"/>
      <c r="K130" s="347"/>
      <c r="L130" s="348" t="s">
        <v>613</v>
      </c>
      <c r="M130" s="349"/>
      <c r="N130" s="349"/>
      <c r="O130" s="349"/>
      <c r="P130" s="349"/>
      <c r="Q130" s="349"/>
      <c r="R130" s="349"/>
      <c r="S130" s="349"/>
      <c r="T130" s="349"/>
      <c r="U130" s="349"/>
      <c r="V130" s="349"/>
      <c r="W130" s="349"/>
      <c r="X130" s="350"/>
      <c r="Y130" s="351">
        <v>2</v>
      </c>
      <c r="Z130" s="352"/>
      <c r="AA130" s="352"/>
      <c r="AB130" s="353"/>
      <c r="AC130" s="345" t="s">
        <v>634</v>
      </c>
      <c r="AD130" s="346"/>
      <c r="AE130" s="346"/>
      <c r="AF130" s="346"/>
      <c r="AG130" s="347"/>
      <c r="AH130" s="348" t="s">
        <v>641</v>
      </c>
      <c r="AI130" s="349"/>
      <c r="AJ130" s="349"/>
      <c r="AK130" s="349"/>
      <c r="AL130" s="349"/>
      <c r="AM130" s="349"/>
      <c r="AN130" s="349"/>
      <c r="AO130" s="349"/>
      <c r="AP130" s="349"/>
      <c r="AQ130" s="349"/>
      <c r="AR130" s="349"/>
      <c r="AS130" s="349"/>
      <c r="AT130" s="350"/>
      <c r="AU130" s="351">
        <v>10</v>
      </c>
      <c r="AV130" s="352"/>
      <c r="AW130" s="352"/>
      <c r="AX130" s="354"/>
    </row>
    <row r="131" spans="1:51" ht="24.75" customHeight="1" thickBot="1" x14ac:dyDescent="0.2">
      <c r="A131" s="535"/>
      <c r="B131" s="536"/>
      <c r="C131" s="536"/>
      <c r="D131" s="536"/>
      <c r="E131" s="536"/>
      <c r="F131" s="537"/>
      <c r="G131" s="247" t="s">
        <v>20</v>
      </c>
      <c r="H131" s="248"/>
      <c r="I131" s="248"/>
      <c r="J131" s="248"/>
      <c r="K131" s="248"/>
      <c r="L131" s="241"/>
      <c r="M131" s="242"/>
      <c r="N131" s="242"/>
      <c r="O131" s="242"/>
      <c r="P131" s="242"/>
      <c r="Q131" s="242"/>
      <c r="R131" s="242"/>
      <c r="S131" s="242"/>
      <c r="T131" s="242"/>
      <c r="U131" s="242"/>
      <c r="V131" s="242"/>
      <c r="W131" s="242"/>
      <c r="X131" s="243"/>
      <c r="Y131" s="244">
        <f>SUM(Y128:AB130)</f>
        <v>3519</v>
      </c>
      <c r="Z131" s="245"/>
      <c r="AA131" s="245"/>
      <c r="AB131" s="246"/>
      <c r="AC131" s="247" t="s">
        <v>20</v>
      </c>
      <c r="AD131" s="248"/>
      <c r="AE131" s="248"/>
      <c r="AF131" s="248"/>
      <c r="AG131" s="248"/>
      <c r="AH131" s="241"/>
      <c r="AI131" s="242"/>
      <c r="AJ131" s="242"/>
      <c r="AK131" s="242"/>
      <c r="AL131" s="242"/>
      <c r="AM131" s="242"/>
      <c r="AN131" s="242"/>
      <c r="AO131" s="242"/>
      <c r="AP131" s="242"/>
      <c r="AQ131" s="242"/>
      <c r="AR131" s="242"/>
      <c r="AS131" s="242"/>
      <c r="AT131" s="243"/>
      <c r="AU131" s="244">
        <f>SUM(AU128:AX130)</f>
        <v>2490</v>
      </c>
      <c r="AV131" s="245"/>
      <c r="AW131" s="245"/>
      <c r="AX131" s="249"/>
    </row>
    <row r="132" spans="1:51" ht="44.25" customHeight="1" x14ac:dyDescent="0.15">
      <c r="A132" s="535"/>
      <c r="B132" s="536"/>
      <c r="C132" s="536"/>
      <c r="D132" s="536"/>
      <c r="E132" s="536"/>
      <c r="F132" s="537"/>
      <c r="G132" s="250" t="s">
        <v>635</v>
      </c>
      <c r="H132" s="251"/>
      <c r="I132" s="251"/>
      <c r="J132" s="251"/>
      <c r="K132" s="251"/>
      <c r="L132" s="251"/>
      <c r="M132" s="251"/>
      <c r="N132" s="251"/>
      <c r="O132" s="251"/>
      <c r="P132" s="251"/>
      <c r="Q132" s="251"/>
      <c r="R132" s="251"/>
      <c r="S132" s="251"/>
      <c r="T132" s="251"/>
      <c r="U132" s="251"/>
      <c r="V132" s="251"/>
      <c r="W132" s="251"/>
      <c r="X132" s="251"/>
      <c r="Y132" s="251"/>
      <c r="Z132" s="251"/>
      <c r="AA132" s="251"/>
      <c r="AB132" s="252"/>
      <c r="AC132" s="250" t="s">
        <v>631</v>
      </c>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3"/>
      <c r="AY132">
        <f>COUNTA($G$134,$AC$134)</f>
        <v>2</v>
      </c>
    </row>
    <row r="133" spans="1:51" ht="24.75" customHeight="1" x14ac:dyDescent="0.15">
      <c r="A133" s="535"/>
      <c r="B133" s="536"/>
      <c r="C133" s="536"/>
      <c r="D133" s="536"/>
      <c r="E133" s="536"/>
      <c r="F133" s="537"/>
      <c r="G133" s="254" t="s">
        <v>17</v>
      </c>
      <c r="H133" s="255"/>
      <c r="I133" s="255"/>
      <c r="J133" s="255"/>
      <c r="K133" s="255"/>
      <c r="L133" s="256" t="s">
        <v>18</v>
      </c>
      <c r="M133" s="255"/>
      <c r="N133" s="255"/>
      <c r="O133" s="255"/>
      <c r="P133" s="255"/>
      <c r="Q133" s="255"/>
      <c r="R133" s="255"/>
      <c r="S133" s="255"/>
      <c r="T133" s="255"/>
      <c r="U133" s="255"/>
      <c r="V133" s="255"/>
      <c r="W133" s="255"/>
      <c r="X133" s="257"/>
      <c r="Y133" s="365" t="s">
        <v>19</v>
      </c>
      <c r="Z133" s="366"/>
      <c r="AA133" s="366"/>
      <c r="AB133" s="367"/>
      <c r="AC133" s="254" t="s">
        <v>17</v>
      </c>
      <c r="AD133" s="255"/>
      <c r="AE133" s="255"/>
      <c r="AF133" s="255"/>
      <c r="AG133" s="255"/>
      <c r="AH133" s="256" t="s">
        <v>18</v>
      </c>
      <c r="AI133" s="255"/>
      <c r="AJ133" s="255"/>
      <c r="AK133" s="255"/>
      <c r="AL133" s="255"/>
      <c r="AM133" s="255"/>
      <c r="AN133" s="255"/>
      <c r="AO133" s="255"/>
      <c r="AP133" s="255"/>
      <c r="AQ133" s="255"/>
      <c r="AR133" s="255"/>
      <c r="AS133" s="255"/>
      <c r="AT133" s="257"/>
      <c r="AU133" s="365" t="s">
        <v>19</v>
      </c>
      <c r="AV133" s="366"/>
      <c r="AW133" s="366"/>
      <c r="AX133" s="368"/>
      <c r="AY133">
        <f>$AY$132</f>
        <v>2</v>
      </c>
    </row>
    <row r="134" spans="1:51" ht="24.75" customHeight="1" x14ac:dyDescent="0.15">
      <c r="A134" s="535"/>
      <c r="B134" s="536"/>
      <c r="C134" s="536"/>
      <c r="D134" s="536"/>
      <c r="E134" s="536"/>
      <c r="F134" s="537"/>
      <c r="G134" s="355" t="s">
        <v>636</v>
      </c>
      <c r="H134" s="356"/>
      <c r="I134" s="356"/>
      <c r="J134" s="356"/>
      <c r="K134" s="357"/>
      <c r="L134" s="358" t="s">
        <v>637</v>
      </c>
      <c r="M134" s="359"/>
      <c r="N134" s="359"/>
      <c r="O134" s="359"/>
      <c r="P134" s="359"/>
      <c r="Q134" s="359"/>
      <c r="R134" s="359"/>
      <c r="S134" s="359"/>
      <c r="T134" s="359"/>
      <c r="U134" s="359"/>
      <c r="V134" s="359"/>
      <c r="W134" s="359"/>
      <c r="X134" s="360"/>
      <c r="Y134" s="361">
        <v>94</v>
      </c>
      <c r="Z134" s="362"/>
      <c r="AA134" s="362"/>
      <c r="AB134" s="363"/>
      <c r="AC134" s="355" t="s">
        <v>608</v>
      </c>
      <c r="AD134" s="356"/>
      <c r="AE134" s="356"/>
      <c r="AF134" s="356"/>
      <c r="AG134" s="357"/>
      <c r="AH134" s="358" t="s">
        <v>609</v>
      </c>
      <c r="AI134" s="359"/>
      <c r="AJ134" s="359"/>
      <c r="AK134" s="359"/>
      <c r="AL134" s="359"/>
      <c r="AM134" s="359"/>
      <c r="AN134" s="359"/>
      <c r="AO134" s="359"/>
      <c r="AP134" s="359"/>
      <c r="AQ134" s="359"/>
      <c r="AR134" s="359"/>
      <c r="AS134" s="359"/>
      <c r="AT134" s="360"/>
      <c r="AU134" s="361">
        <v>238.7</v>
      </c>
      <c r="AV134" s="362"/>
      <c r="AW134" s="362"/>
      <c r="AX134" s="364"/>
      <c r="AY134">
        <f>$AY$132</f>
        <v>2</v>
      </c>
    </row>
    <row r="135" spans="1:51" ht="24.75" customHeight="1" x14ac:dyDescent="0.15">
      <c r="A135" s="535"/>
      <c r="B135" s="536"/>
      <c r="C135" s="536"/>
      <c r="D135" s="536"/>
      <c r="E135" s="536"/>
      <c r="F135" s="537"/>
      <c r="G135" s="345"/>
      <c r="H135" s="346"/>
      <c r="I135" s="346"/>
      <c r="J135" s="346"/>
      <c r="K135" s="347"/>
      <c r="L135" s="348"/>
      <c r="M135" s="349"/>
      <c r="N135" s="349"/>
      <c r="O135" s="349"/>
      <c r="P135" s="349"/>
      <c r="Q135" s="349"/>
      <c r="R135" s="349"/>
      <c r="S135" s="349"/>
      <c r="T135" s="349"/>
      <c r="U135" s="349"/>
      <c r="V135" s="349"/>
      <c r="W135" s="349"/>
      <c r="X135" s="350"/>
      <c r="Y135" s="351"/>
      <c r="Z135" s="352"/>
      <c r="AA135" s="352"/>
      <c r="AB135" s="353"/>
      <c r="AC135" s="345" t="s">
        <v>632</v>
      </c>
      <c r="AD135" s="346"/>
      <c r="AE135" s="346"/>
      <c r="AF135" s="346"/>
      <c r="AG135" s="347"/>
      <c r="AH135" s="348" t="s">
        <v>640</v>
      </c>
      <c r="AI135" s="349"/>
      <c r="AJ135" s="349"/>
      <c r="AK135" s="349"/>
      <c r="AL135" s="349"/>
      <c r="AM135" s="349"/>
      <c r="AN135" s="349"/>
      <c r="AO135" s="349"/>
      <c r="AP135" s="349"/>
      <c r="AQ135" s="349"/>
      <c r="AR135" s="349"/>
      <c r="AS135" s="349"/>
      <c r="AT135" s="350"/>
      <c r="AU135" s="351">
        <v>6.4</v>
      </c>
      <c r="AV135" s="352"/>
      <c r="AW135" s="352"/>
      <c r="AX135" s="354"/>
      <c r="AY135">
        <f>$AY$132</f>
        <v>2</v>
      </c>
    </row>
    <row r="136" spans="1:51" ht="24.75" customHeight="1" x14ac:dyDescent="0.15">
      <c r="A136" s="535"/>
      <c r="B136" s="536"/>
      <c r="C136" s="536"/>
      <c r="D136" s="536"/>
      <c r="E136" s="536"/>
      <c r="F136" s="537"/>
      <c r="G136" s="247" t="s">
        <v>20</v>
      </c>
      <c r="H136" s="248"/>
      <c r="I136" s="248"/>
      <c r="J136" s="248"/>
      <c r="K136" s="248"/>
      <c r="L136" s="241"/>
      <c r="M136" s="242"/>
      <c r="N136" s="242"/>
      <c r="O136" s="242"/>
      <c r="P136" s="242"/>
      <c r="Q136" s="242"/>
      <c r="R136" s="242"/>
      <c r="S136" s="242"/>
      <c r="T136" s="242"/>
      <c r="U136" s="242"/>
      <c r="V136" s="242"/>
      <c r="W136" s="242"/>
      <c r="X136" s="243"/>
      <c r="Y136" s="244">
        <f>SUM(Y134:AB135)</f>
        <v>94</v>
      </c>
      <c r="Z136" s="245"/>
      <c r="AA136" s="245"/>
      <c r="AB136" s="246"/>
      <c r="AC136" s="247" t="s">
        <v>20</v>
      </c>
      <c r="AD136" s="248"/>
      <c r="AE136" s="248"/>
      <c r="AF136" s="248"/>
      <c r="AG136" s="248"/>
      <c r="AH136" s="241"/>
      <c r="AI136" s="242"/>
      <c r="AJ136" s="242"/>
      <c r="AK136" s="242"/>
      <c r="AL136" s="242"/>
      <c r="AM136" s="242"/>
      <c r="AN136" s="242"/>
      <c r="AO136" s="242"/>
      <c r="AP136" s="242"/>
      <c r="AQ136" s="242"/>
      <c r="AR136" s="242"/>
      <c r="AS136" s="242"/>
      <c r="AT136" s="243"/>
      <c r="AU136" s="244">
        <f>SUM(AU134:AX135)</f>
        <v>245.1</v>
      </c>
      <c r="AV136" s="245"/>
      <c r="AW136" s="245"/>
      <c r="AX136" s="249"/>
      <c r="AY136">
        <f>$AY$132</f>
        <v>2</v>
      </c>
    </row>
    <row r="137" spans="1:51" ht="24.75" customHeight="1" thickBot="1" x14ac:dyDescent="0.2">
      <c r="A137" s="238" t="s">
        <v>140</v>
      </c>
      <c r="B137" s="239"/>
      <c r="C137" s="23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239"/>
      <c r="AJ137" s="239"/>
      <c r="AK137" s="240"/>
      <c r="AL137" s="646" t="s">
        <v>216</v>
      </c>
      <c r="AM137" s="647"/>
      <c r="AN137" s="647"/>
      <c r="AO137" s="74" t="s">
        <v>215</v>
      </c>
      <c r="AP137" s="21"/>
      <c r="AQ137" s="21"/>
      <c r="AR137" s="21"/>
      <c r="AS137" s="21"/>
      <c r="AT137" s="21"/>
      <c r="AU137" s="21"/>
      <c r="AV137" s="21"/>
      <c r="AW137" s="21"/>
      <c r="AX137" s="22"/>
      <c r="AY137">
        <f>COUNTIF($AO$137,"☑")</f>
        <v>0</v>
      </c>
    </row>
    <row r="138" spans="1:51" ht="24.75" customHeight="1" x14ac:dyDescent="0.15">
      <c r="A138" s="4"/>
      <c r="B138" s="4"/>
      <c r="C138" s="4"/>
      <c r="D138" s="4"/>
      <c r="E138" s="4"/>
      <c r="F138" s="4"/>
      <c r="G138" s="7"/>
      <c r="H138" s="7"/>
      <c r="I138" s="7"/>
      <c r="J138" s="7"/>
      <c r="K138" s="7"/>
      <c r="L138" s="3"/>
      <c r="M138" s="7"/>
      <c r="N138" s="7"/>
      <c r="O138" s="7"/>
      <c r="P138" s="7"/>
      <c r="Q138" s="7"/>
      <c r="R138" s="7"/>
      <c r="S138" s="7"/>
      <c r="T138" s="7"/>
      <c r="U138" s="7"/>
      <c r="V138" s="7"/>
      <c r="W138" s="7"/>
      <c r="X138" s="7"/>
      <c r="Y138" s="8"/>
      <c r="Z138" s="8"/>
      <c r="AA138" s="8"/>
      <c r="AB138" s="8"/>
      <c r="AC138" s="7"/>
      <c r="AD138" s="7"/>
      <c r="AE138" s="7"/>
      <c r="AF138" s="7"/>
      <c r="AG138" s="7"/>
      <c r="AH138" s="3"/>
      <c r="AI138" s="7"/>
      <c r="AJ138" s="7"/>
      <c r="AK138" s="7"/>
      <c r="AL138" s="7"/>
      <c r="AM138" s="7"/>
      <c r="AN138" s="7"/>
      <c r="AO138" s="7"/>
      <c r="AP138" s="7"/>
      <c r="AQ138" s="7"/>
      <c r="AR138" s="7"/>
      <c r="AS138" s="7"/>
      <c r="AT138" s="7"/>
      <c r="AU138" s="8"/>
      <c r="AV138" s="8"/>
      <c r="AW138" s="8"/>
      <c r="AX138" s="8"/>
    </row>
    <row r="139" spans="1:51" ht="24.75" customHeight="1" x14ac:dyDescent="0.15"/>
    <row r="140" spans="1:51" ht="24.75" customHeight="1" x14ac:dyDescent="0.15">
      <c r="A140" s="9"/>
      <c r="B140" s="1" t="s">
        <v>27</v>
      </c>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spans="1:51" ht="24.75" customHeight="1" x14ac:dyDescent="0.15">
      <c r="A141" s="9"/>
      <c r="B141" s="41" t="s">
        <v>225</v>
      </c>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spans="1:51" ht="59.25" customHeight="1" x14ac:dyDescent="0.15">
      <c r="A142" s="222"/>
      <c r="B142" s="222"/>
      <c r="C142" s="222" t="s">
        <v>26</v>
      </c>
      <c r="D142" s="222"/>
      <c r="E142" s="222"/>
      <c r="F142" s="222"/>
      <c r="G142" s="222"/>
      <c r="H142" s="222"/>
      <c r="I142" s="222"/>
      <c r="J142" s="223" t="s">
        <v>188</v>
      </c>
      <c r="K142" s="86"/>
      <c r="L142" s="86"/>
      <c r="M142" s="86"/>
      <c r="N142" s="86"/>
      <c r="O142" s="86"/>
      <c r="P142" s="172" t="s">
        <v>175</v>
      </c>
      <c r="Q142" s="172"/>
      <c r="R142" s="172"/>
      <c r="S142" s="172"/>
      <c r="T142" s="172"/>
      <c r="U142" s="172"/>
      <c r="V142" s="172"/>
      <c r="W142" s="172"/>
      <c r="X142" s="172"/>
      <c r="Y142" s="224" t="s">
        <v>187</v>
      </c>
      <c r="Z142" s="225"/>
      <c r="AA142" s="225"/>
      <c r="AB142" s="225"/>
      <c r="AC142" s="223" t="s">
        <v>214</v>
      </c>
      <c r="AD142" s="223"/>
      <c r="AE142" s="223"/>
      <c r="AF142" s="223"/>
      <c r="AG142" s="223"/>
      <c r="AH142" s="224" t="s">
        <v>230</v>
      </c>
      <c r="AI142" s="222"/>
      <c r="AJ142" s="222"/>
      <c r="AK142" s="222"/>
      <c r="AL142" s="222" t="s">
        <v>21</v>
      </c>
      <c r="AM142" s="222"/>
      <c r="AN142" s="222"/>
      <c r="AO142" s="226"/>
      <c r="AP142" s="227" t="s">
        <v>189</v>
      </c>
      <c r="AQ142" s="227"/>
      <c r="AR142" s="227"/>
      <c r="AS142" s="227"/>
      <c r="AT142" s="227"/>
      <c r="AU142" s="227"/>
      <c r="AV142" s="227"/>
      <c r="AW142" s="227"/>
      <c r="AX142" s="227"/>
    </row>
    <row r="143" spans="1:51" ht="54" customHeight="1" x14ac:dyDescent="0.15">
      <c r="A143" s="206">
        <v>1</v>
      </c>
      <c r="B143" s="206">
        <v>1</v>
      </c>
      <c r="C143" s="228" t="s">
        <v>614</v>
      </c>
      <c r="D143" s="207"/>
      <c r="E143" s="207"/>
      <c r="F143" s="207"/>
      <c r="G143" s="207"/>
      <c r="H143" s="207"/>
      <c r="I143" s="207"/>
      <c r="J143" s="208">
        <v>1000020470007</v>
      </c>
      <c r="K143" s="209"/>
      <c r="L143" s="209"/>
      <c r="M143" s="209"/>
      <c r="N143" s="209"/>
      <c r="O143" s="209"/>
      <c r="P143" s="210" t="s">
        <v>638</v>
      </c>
      <c r="Q143" s="211"/>
      <c r="R143" s="211"/>
      <c r="S143" s="211"/>
      <c r="T143" s="211"/>
      <c r="U143" s="211"/>
      <c r="V143" s="211"/>
      <c r="W143" s="211"/>
      <c r="X143" s="211"/>
      <c r="Y143" s="212">
        <v>3519</v>
      </c>
      <c r="Z143" s="213"/>
      <c r="AA143" s="213"/>
      <c r="AB143" s="214"/>
      <c r="AC143" s="215" t="s">
        <v>615</v>
      </c>
      <c r="AD143" s="216"/>
      <c r="AE143" s="216"/>
      <c r="AF143" s="216"/>
      <c r="AG143" s="216"/>
      <c r="AH143" s="217" t="s">
        <v>643</v>
      </c>
      <c r="AI143" s="218"/>
      <c r="AJ143" s="218"/>
      <c r="AK143" s="218"/>
      <c r="AL143" s="219" t="s">
        <v>643</v>
      </c>
      <c r="AM143" s="220"/>
      <c r="AN143" s="220"/>
      <c r="AO143" s="221"/>
      <c r="AP143" s="205" t="s">
        <v>643</v>
      </c>
      <c r="AQ143" s="205"/>
      <c r="AR143" s="205"/>
      <c r="AS143" s="205"/>
      <c r="AT143" s="205"/>
      <c r="AU143" s="205"/>
      <c r="AV143" s="205"/>
      <c r="AW143" s="205"/>
      <c r="AX143" s="205"/>
    </row>
    <row r="144" spans="1:51" ht="24.75" customHeight="1" x14ac:dyDescent="0.15">
      <c r="A144" s="45"/>
      <c r="B144" s="45"/>
      <c r="C144" s="45"/>
      <c r="D144" s="45"/>
      <c r="E144" s="45"/>
      <c r="F144" s="45"/>
      <c r="G144" s="45"/>
      <c r="H144" s="45"/>
      <c r="I144" s="45"/>
      <c r="J144" s="46"/>
      <c r="K144" s="46"/>
      <c r="L144" s="46"/>
      <c r="M144" s="46"/>
      <c r="N144" s="46"/>
      <c r="O144" s="46"/>
      <c r="P144" s="47"/>
      <c r="Q144" s="47"/>
      <c r="R144" s="47"/>
      <c r="S144" s="47"/>
      <c r="T144" s="47"/>
      <c r="U144" s="47"/>
      <c r="V144" s="47"/>
      <c r="W144" s="47"/>
      <c r="X144" s="47"/>
      <c r="Y144" s="48"/>
      <c r="Z144" s="48"/>
      <c r="AA144" s="48"/>
      <c r="AB144" s="48"/>
      <c r="AC144" s="48"/>
      <c r="AD144" s="48"/>
      <c r="AE144" s="48"/>
      <c r="AF144" s="48"/>
      <c r="AG144" s="48"/>
      <c r="AH144" s="48"/>
      <c r="AI144" s="48"/>
      <c r="AJ144" s="48"/>
      <c r="AK144" s="48"/>
      <c r="AL144" s="48"/>
      <c r="AM144" s="48"/>
      <c r="AN144" s="48"/>
      <c r="AO144" s="48"/>
      <c r="AP144" s="47"/>
      <c r="AQ144" s="47"/>
      <c r="AR144" s="47"/>
      <c r="AS144" s="47"/>
      <c r="AT144" s="47"/>
      <c r="AU144" s="47"/>
      <c r="AV144" s="47"/>
      <c r="AW144" s="47"/>
      <c r="AX144" s="47"/>
      <c r="AY144">
        <f>COUNTA($C$147)</f>
        <v>1</v>
      </c>
    </row>
    <row r="145" spans="1:51" ht="24.75" customHeight="1" x14ac:dyDescent="0.15">
      <c r="A145" s="45"/>
      <c r="B145" s="49" t="s">
        <v>169</v>
      </c>
      <c r="C145" s="45"/>
      <c r="D145" s="45"/>
      <c r="E145" s="45"/>
      <c r="F145" s="45"/>
      <c r="G145" s="45"/>
      <c r="H145" s="45"/>
      <c r="I145" s="45"/>
      <c r="J145" s="45"/>
      <c r="K145" s="45"/>
      <c r="L145" s="45"/>
      <c r="M145" s="45"/>
      <c r="N145" s="45"/>
      <c r="O145" s="45"/>
      <c r="P145" s="50"/>
      <c r="Q145" s="50"/>
      <c r="R145" s="50"/>
      <c r="S145" s="50"/>
      <c r="T145" s="50"/>
      <c r="U145" s="50"/>
      <c r="V145" s="50"/>
      <c r="W145" s="50"/>
      <c r="X145" s="50"/>
      <c r="Y145" s="51"/>
      <c r="Z145" s="51"/>
      <c r="AA145" s="51"/>
      <c r="AB145" s="51"/>
      <c r="AC145" s="51"/>
      <c r="AD145" s="51"/>
      <c r="AE145" s="51"/>
      <c r="AF145" s="51"/>
      <c r="AG145" s="51"/>
      <c r="AH145" s="51"/>
      <c r="AI145" s="51"/>
      <c r="AJ145" s="51"/>
      <c r="AK145" s="51"/>
      <c r="AL145" s="51"/>
      <c r="AM145" s="51"/>
      <c r="AN145" s="51"/>
      <c r="AO145" s="51"/>
      <c r="AP145" s="50"/>
      <c r="AQ145" s="50"/>
      <c r="AR145" s="50"/>
      <c r="AS145" s="50"/>
      <c r="AT145" s="50"/>
      <c r="AU145" s="50"/>
      <c r="AV145" s="50"/>
      <c r="AW145" s="50"/>
      <c r="AX145" s="50"/>
      <c r="AY145">
        <f>$AY$144</f>
        <v>1</v>
      </c>
    </row>
    <row r="146" spans="1:51" ht="59.25" customHeight="1" x14ac:dyDescent="0.15">
      <c r="A146" s="222"/>
      <c r="B146" s="222"/>
      <c r="C146" s="222" t="s">
        <v>26</v>
      </c>
      <c r="D146" s="222"/>
      <c r="E146" s="222"/>
      <c r="F146" s="222"/>
      <c r="G146" s="222"/>
      <c r="H146" s="222"/>
      <c r="I146" s="222"/>
      <c r="J146" s="223" t="s">
        <v>188</v>
      </c>
      <c r="K146" s="86"/>
      <c r="L146" s="86"/>
      <c r="M146" s="86"/>
      <c r="N146" s="86"/>
      <c r="O146" s="86"/>
      <c r="P146" s="172" t="s">
        <v>175</v>
      </c>
      <c r="Q146" s="172"/>
      <c r="R146" s="172"/>
      <c r="S146" s="172"/>
      <c r="T146" s="172"/>
      <c r="U146" s="172"/>
      <c r="V146" s="172"/>
      <c r="W146" s="172"/>
      <c r="X146" s="172"/>
      <c r="Y146" s="224" t="s">
        <v>187</v>
      </c>
      <c r="Z146" s="225"/>
      <c r="AA146" s="225"/>
      <c r="AB146" s="225"/>
      <c r="AC146" s="223" t="s">
        <v>214</v>
      </c>
      <c r="AD146" s="223"/>
      <c r="AE146" s="223"/>
      <c r="AF146" s="223"/>
      <c r="AG146" s="223"/>
      <c r="AH146" s="224" t="s">
        <v>230</v>
      </c>
      <c r="AI146" s="222"/>
      <c r="AJ146" s="222"/>
      <c r="AK146" s="222"/>
      <c r="AL146" s="222" t="s">
        <v>21</v>
      </c>
      <c r="AM146" s="222"/>
      <c r="AN146" s="222"/>
      <c r="AO146" s="226"/>
      <c r="AP146" s="227" t="s">
        <v>189</v>
      </c>
      <c r="AQ146" s="227"/>
      <c r="AR146" s="227"/>
      <c r="AS146" s="227"/>
      <c r="AT146" s="227"/>
      <c r="AU146" s="227"/>
      <c r="AV146" s="227"/>
      <c r="AW146" s="227"/>
      <c r="AX146" s="227"/>
      <c r="AY146">
        <f t="shared" ref="AY146:AY147" si="6">$AY$144</f>
        <v>1</v>
      </c>
    </row>
    <row r="147" spans="1:51" ht="30" customHeight="1" x14ac:dyDescent="0.15">
      <c r="A147" s="206">
        <v>1</v>
      </c>
      <c r="B147" s="206">
        <v>1</v>
      </c>
      <c r="C147" s="228" t="s">
        <v>614</v>
      </c>
      <c r="D147" s="207"/>
      <c r="E147" s="207"/>
      <c r="F147" s="207"/>
      <c r="G147" s="207"/>
      <c r="H147" s="207"/>
      <c r="I147" s="207"/>
      <c r="J147" s="208">
        <v>1000020470007</v>
      </c>
      <c r="K147" s="209"/>
      <c r="L147" s="209"/>
      <c r="M147" s="209"/>
      <c r="N147" s="209"/>
      <c r="O147" s="209"/>
      <c r="P147" s="229" t="s">
        <v>639</v>
      </c>
      <c r="Q147" s="230"/>
      <c r="R147" s="230"/>
      <c r="S147" s="230"/>
      <c r="T147" s="230"/>
      <c r="U147" s="230"/>
      <c r="V147" s="230"/>
      <c r="W147" s="230"/>
      <c r="X147" s="231"/>
      <c r="Y147" s="212">
        <v>2490</v>
      </c>
      <c r="Z147" s="213"/>
      <c r="AA147" s="213"/>
      <c r="AB147" s="214"/>
      <c r="AC147" s="232" t="s">
        <v>615</v>
      </c>
      <c r="AD147" s="233"/>
      <c r="AE147" s="233"/>
      <c r="AF147" s="233"/>
      <c r="AG147" s="234"/>
      <c r="AH147" s="217" t="s">
        <v>626</v>
      </c>
      <c r="AI147" s="218"/>
      <c r="AJ147" s="218"/>
      <c r="AK147" s="218"/>
      <c r="AL147" s="219" t="s">
        <v>626</v>
      </c>
      <c r="AM147" s="220"/>
      <c r="AN147" s="220"/>
      <c r="AO147" s="221"/>
      <c r="AP147" s="205" t="s">
        <v>643</v>
      </c>
      <c r="AQ147" s="205"/>
      <c r="AR147" s="205"/>
      <c r="AS147" s="205"/>
      <c r="AT147" s="205"/>
      <c r="AU147" s="205"/>
      <c r="AV147" s="205"/>
      <c r="AW147" s="205"/>
      <c r="AX147" s="205"/>
      <c r="AY147">
        <f t="shared" si="6"/>
        <v>1</v>
      </c>
    </row>
    <row r="148" spans="1:51" ht="24.75" customHeight="1" x14ac:dyDescent="0.15">
      <c r="A148" s="52"/>
      <c r="B148" s="52"/>
      <c r="C148" s="52"/>
      <c r="D148" s="52"/>
      <c r="E148" s="52"/>
      <c r="F148" s="52"/>
      <c r="G148" s="52"/>
      <c r="H148" s="52"/>
      <c r="I148" s="52"/>
      <c r="J148" s="52"/>
      <c r="K148" s="52"/>
      <c r="L148" s="52"/>
      <c r="M148" s="52"/>
      <c r="N148" s="52"/>
      <c r="O148" s="52"/>
      <c r="P148" s="53"/>
      <c r="Q148" s="53"/>
      <c r="R148" s="53"/>
      <c r="S148" s="53"/>
      <c r="T148" s="53"/>
      <c r="U148" s="53"/>
      <c r="V148" s="53"/>
      <c r="W148" s="53"/>
      <c r="X148" s="53"/>
      <c r="Y148" s="54"/>
      <c r="Z148" s="54"/>
      <c r="AA148" s="54"/>
      <c r="AB148" s="54"/>
      <c r="AC148" s="54"/>
      <c r="AD148" s="54"/>
      <c r="AE148" s="54"/>
      <c r="AF148" s="54"/>
      <c r="AG148" s="54"/>
      <c r="AH148" s="54"/>
      <c r="AI148" s="54"/>
      <c r="AJ148" s="54"/>
      <c r="AK148" s="54"/>
      <c r="AL148" s="54"/>
      <c r="AM148" s="54"/>
      <c r="AN148" s="54"/>
      <c r="AO148" s="54"/>
      <c r="AP148" s="53"/>
      <c r="AQ148" s="53"/>
      <c r="AR148" s="53"/>
      <c r="AS148" s="53"/>
      <c r="AT148" s="53"/>
      <c r="AU148" s="53"/>
      <c r="AV148" s="53"/>
      <c r="AW148" s="53"/>
      <c r="AX148" s="53"/>
      <c r="AY148">
        <f>COUNTA($C$151)</f>
        <v>1</v>
      </c>
    </row>
    <row r="149" spans="1:51" ht="24.75" customHeight="1" x14ac:dyDescent="0.15">
      <c r="A149" s="45"/>
      <c r="B149" s="49" t="s">
        <v>206</v>
      </c>
      <c r="C149" s="45"/>
      <c r="D149" s="45"/>
      <c r="E149" s="45"/>
      <c r="F149" s="45"/>
      <c r="G149" s="45"/>
      <c r="H149" s="45"/>
      <c r="I149" s="45"/>
      <c r="J149" s="45"/>
      <c r="K149" s="45"/>
      <c r="L149" s="45"/>
      <c r="M149" s="45"/>
      <c r="N149" s="45"/>
      <c r="O149" s="45"/>
      <c r="P149" s="50"/>
      <c r="Q149" s="50"/>
      <c r="R149" s="50"/>
      <c r="S149" s="50"/>
      <c r="T149" s="50"/>
      <c r="U149" s="50"/>
      <c r="V149" s="50"/>
      <c r="W149" s="50"/>
      <c r="X149" s="50"/>
      <c r="Y149" s="51"/>
      <c r="Z149" s="51"/>
      <c r="AA149" s="51"/>
      <c r="AB149" s="51"/>
      <c r="AC149" s="51"/>
      <c r="AD149" s="51"/>
      <c r="AE149" s="51"/>
      <c r="AF149" s="51"/>
      <c r="AG149" s="51"/>
      <c r="AH149" s="51"/>
      <c r="AI149" s="51"/>
      <c r="AJ149" s="51"/>
      <c r="AK149" s="51"/>
      <c r="AL149" s="51"/>
      <c r="AM149" s="51"/>
      <c r="AN149" s="51"/>
      <c r="AO149" s="51"/>
      <c r="AP149" s="50"/>
      <c r="AQ149" s="50"/>
      <c r="AR149" s="50"/>
      <c r="AS149" s="50"/>
      <c r="AT149" s="50"/>
      <c r="AU149" s="50"/>
      <c r="AV149" s="50"/>
      <c r="AW149" s="50"/>
      <c r="AX149" s="50"/>
      <c r="AY149">
        <f>$AY$148</f>
        <v>1</v>
      </c>
    </row>
    <row r="150" spans="1:51" ht="59.25" customHeight="1" x14ac:dyDescent="0.15">
      <c r="A150" s="222"/>
      <c r="B150" s="222"/>
      <c r="C150" s="222" t="s">
        <v>26</v>
      </c>
      <c r="D150" s="222"/>
      <c r="E150" s="222"/>
      <c r="F150" s="222"/>
      <c r="G150" s="222"/>
      <c r="H150" s="222"/>
      <c r="I150" s="222"/>
      <c r="J150" s="223" t="s">
        <v>188</v>
      </c>
      <c r="K150" s="86"/>
      <c r="L150" s="86"/>
      <c r="M150" s="86"/>
      <c r="N150" s="86"/>
      <c r="O150" s="86"/>
      <c r="P150" s="172" t="s">
        <v>175</v>
      </c>
      <c r="Q150" s="172"/>
      <c r="R150" s="172"/>
      <c r="S150" s="172"/>
      <c r="T150" s="172"/>
      <c r="U150" s="172"/>
      <c r="V150" s="172"/>
      <c r="W150" s="172"/>
      <c r="X150" s="172"/>
      <c r="Y150" s="224" t="s">
        <v>187</v>
      </c>
      <c r="Z150" s="225"/>
      <c r="AA150" s="225"/>
      <c r="AB150" s="225"/>
      <c r="AC150" s="223" t="s">
        <v>214</v>
      </c>
      <c r="AD150" s="223"/>
      <c r="AE150" s="223"/>
      <c r="AF150" s="223"/>
      <c r="AG150" s="223"/>
      <c r="AH150" s="224" t="s">
        <v>230</v>
      </c>
      <c r="AI150" s="222"/>
      <c r="AJ150" s="222"/>
      <c r="AK150" s="222"/>
      <c r="AL150" s="222" t="s">
        <v>21</v>
      </c>
      <c r="AM150" s="222"/>
      <c r="AN150" s="222"/>
      <c r="AO150" s="226"/>
      <c r="AP150" s="227" t="s">
        <v>189</v>
      </c>
      <c r="AQ150" s="227"/>
      <c r="AR150" s="227"/>
      <c r="AS150" s="227"/>
      <c r="AT150" s="227"/>
      <c r="AU150" s="227"/>
      <c r="AV150" s="227"/>
      <c r="AW150" s="227"/>
      <c r="AX150" s="227"/>
      <c r="AY150">
        <f t="shared" ref="AY150:AY151" si="7">$AY$148</f>
        <v>1</v>
      </c>
    </row>
    <row r="151" spans="1:51" ht="51" customHeight="1" x14ac:dyDescent="0.15">
      <c r="A151" s="206">
        <v>1</v>
      </c>
      <c r="B151" s="206">
        <v>1</v>
      </c>
      <c r="C151" s="228" t="s">
        <v>644</v>
      </c>
      <c r="D151" s="207"/>
      <c r="E151" s="207"/>
      <c r="F151" s="207"/>
      <c r="G151" s="207"/>
      <c r="H151" s="207"/>
      <c r="I151" s="207"/>
      <c r="J151" s="208">
        <v>3000012080003</v>
      </c>
      <c r="K151" s="209"/>
      <c r="L151" s="209"/>
      <c r="M151" s="209"/>
      <c r="N151" s="209"/>
      <c r="O151" s="209"/>
      <c r="P151" s="210" t="s">
        <v>645</v>
      </c>
      <c r="Q151" s="211"/>
      <c r="R151" s="211"/>
      <c r="S151" s="211"/>
      <c r="T151" s="211"/>
      <c r="U151" s="211"/>
      <c r="V151" s="211"/>
      <c r="W151" s="211"/>
      <c r="X151" s="211"/>
      <c r="Y151" s="212">
        <v>33.6</v>
      </c>
      <c r="Z151" s="213"/>
      <c r="AA151" s="213"/>
      <c r="AB151" s="214"/>
      <c r="AC151" s="215" t="s">
        <v>615</v>
      </c>
      <c r="AD151" s="216"/>
      <c r="AE151" s="216"/>
      <c r="AF151" s="216"/>
      <c r="AG151" s="216"/>
      <c r="AH151" s="217" t="s">
        <v>261</v>
      </c>
      <c r="AI151" s="218"/>
      <c r="AJ151" s="218"/>
      <c r="AK151" s="218"/>
      <c r="AL151" s="219" t="s">
        <v>261</v>
      </c>
      <c r="AM151" s="220"/>
      <c r="AN151" s="220"/>
      <c r="AO151" s="221"/>
      <c r="AP151" s="205" t="s">
        <v>261</v>
      </c>
      <c r="AQ151" s="205"/>
      <c r="AR151" s="205"/>
      <c r="AS151" s="205"/>
      <c r="AT151" s="205"/>
      <c r="AU151" s="205"/>
      <c r="AV151" s="205"/>
      <c r="AW151" s="205"/>
      <c r="AX151" s="205"/>
      <c r="AY151">
        <f t="shared" si="7"/>
        <v>1</v>
      </c>
    </row>
    <row r="152" spans="1:51" ht="24.75" customHeight="1" x14ac:dyDescent="0.15">
      <c r="A152" s="52"/>
      <c r="B152" s="52"/>
      <c r="C152" s="52"/>
      <c r="D152" s="52"/>
      <c r="E152" s="52"/>
      <c r="F152" s="52"/>
      <c r="G152" s="52"/>
      <c r="H152" s="52"/>
      <c r="I152" s="52"/>
      <c r="J152" s="52"/>
      <c r="K152" s="52"/>
      <c r="L152" s="52"/>
      <c r="M152" s="52"/>
      <c r="N152" s="52"/>
      <c r="O152" s="52"/>
      <c r="P152" s="53"/>
      <c r="Q152" s="53"/>
      <c r="R152" s="53"/>
      <c r="S152" s="53"/>
      <c r="T152" s="53"/>
      <c r="U152" s="53"/>
      <c r="V152" s="53"/>
      <c r="W152" s="53"/>
      <c r="X152" s="53"/>
      <c r="Y152" s="54"/>
      <c r="Z152" s="54"/>
      <c r="AA152" s="54"/>
      <c r="AB152" s="54"/>
      <c r="AC152" s="54"/>
      <c r="AD152" s="54"/>
      <c r="AE152" s="54"/>
      <c r="AF152" s="54"/>
      <c r="AG152" s="54"/>
      <c r="AH152" s="54"/>
      <c r="AI152" s="54"/>
      <c r="AJ152" s="54"/>
      <c r="AK152" s="54"/>
      <c r="AL152" s="54"/>
      <c r="AM152" s="54"/>
      <c r="AN152" s="54"/>
      <c r="AO152" s="54"/>
      <c r="AP152" s="53"/>
      <c r="AQ152" s="53"/>
      <c r="AR152" s="53"/>
      <c r="AS152" s="53"/>
      <c r="AT152" s="53"/>
      <c r="AU152" s="53"/>
      <c r="AV152" s="53"/>
      <c r="AW152" s="53"/>
      <c r="AX152" s="53"/>
      <c r="AY152">
        <f>COUNTA(#REF!)</f>
        <v>1</v>
      </c>
    </row>
    <row r="153" spans="1:51" ht="24.75" customHeight="1" x14ac:dyDescent="0.15">
      <c r="A153" s="45"/>
      <c r="B153" s="49" t="s">
        <v>170</v>
      </c>
      <c r="C153" s="45"/>
      <c r="D153" s="45"/>
      <c r="E153" s="45"/>
      <c r="F153" s="45"/>
      <c r="G153" s="45"/>
      <c r="H153" s="45"/>
      <c r="I153" s="45"/>
      <c r="J153" s="45"/>
      <c r="K153" s="45"/>
      <c r="L153" s="45"/>
      <c r="M153" s="45"/>
      <c r="N153" s="45"/>
      <c r="O153" s="45"/>
      <c r="P153" s="50"/>
      <c r="Q153" s="50"/>
      <c r="R153" s="50"/>
      <c r="S153" s="50"/>
      <c r="T153" s="50"/>
      <c r="U153" s="50"/>
      <c r="V153" s="50"/>
      <c r="W153" s="50"/>
      <c r="X153" s="50"/>
      <c r="Y153" s="51"/>
      <c r="Z153" s="51"/>
      <c r="AA153" s="51"/>
      <c r="AB153" s="51"/>
      <c r="AC153" s="51"/>
      <c r="AD153" s="51"/>
      <c r="AE153" s="51"/>
      <c r="AF153" s="51"/>
      <c r="AG153" s="51"/>
      <c r="AH153" s="51"/>
      <c r="AI153" s="51"/>
      <c r="AJ153" s="51"/>
      <c r="AK153" s="51"/>
      <c r="AL153" s="51"/>
      <c r="AM153" s="51"/>
      <c r="AN153" s="51"/>
      <c r="AO153" s="51"/>
      <c r="AP153" s="50"/>
      <c r="AQ153" s="50"/>
      <c r="AR153" s="50"/>
      <c r="AS153" s="50"/>
      <c r="AT153" s="50"/>
      <c r="AU153" s="50"/>
      <c r="AV153" s="50"/>
      <c r="AW153" s="50"/>
      <c r="AX153" s="50"/>
      <c r="AY153">
        <f>$AY$152</f>
        <v>1</v>
      </c>
    </row>
    <row r="154" spans="1:51" ht="59.25" customHeight="1" x14ac:dyDescent="0.15">
      <c r="A154" s="222"/>
      <c r="B154" s="222"/>
      <c r="C154" s="222" t="s">
        <v>26</v>
      </c>
      <c r="D154" s="222"/>
      <c r="E154" s="222"/>
      <c r="F154" s="222"/>
      <c r="G154" s="222"/>
      <c r="H154" s="222"/>
      <c r="I154" s="222"/>
      <c r="J154" s="223" t="s">
        <v>188</v>
      </c>
      <c r="K154" s="86"/>
      <c r="L154" s="86"/>
      <c r="M154" s="86"/>
      <c r="N154" s="86"/>
      <c r="O154" s="86"/>
      <c r="P154" s="172" t="s">
        <v>175</v>
      </c>
      <c r="Q154" s="172"/>
      <c r="R154" s="172"/>
      <c r="S154" s="172"/>
      <c r="T154" s="172"/>
      <c r="U154" s="172"/>
      <c r="V154" s="172"/>
      <c r="W154" s="172"/>
      <c r="X154" s="172"/>
      <c r="Y154" s="224" t="s">
        <v>187</v>
      </c>
      <c r="Z154" s="225"/>
      <c r="AA154" s="225"/>
      <c r="AB154" s="225"/>
      <c r="AC154" s="223" t="s">
        <v>214</v>
      </c>
      <c r="AD154" s="223"/>
      <c r="AE154" s="223"/>
      <c r="AF154" s="223"/>
      <c r="AG154" s="223"/>
      <c r="AH154" s="224" t="s">
        <v>230</v>
      </c>
      <c r="AI154" s="222"/>
      <c r="AJ154" s="222"/>
      <c r="AK154" s="222"/>
      <c r="AL154" s="222" t="s">
        <v>21</v>
      </c>
      <c r="AM154" s="222"/>
      <c r="AN154" s="222"/>
      <c r="AO154" s="226"/>
      <c r="AP154" s="227" t="s">
        <v>189</v>
      </c>
      <c r="AQ154" s="227"/>
      <c r="AR154" s="227"/>
      <c r="AS154" s="227"/>
      <c r="AT154" s="227"/>
      <c r="AU154" s="227"/>
      <c r="AV154" s="227"/>
      <c r="AW154" s="227"/>
      <c r="AX154" s="227"/>
      <c r="AY154">
        <f t="shared" ref="AY154:AY155" si="8">$AY$152</f>
        <v>1</v>
      </c>
    </row>
    <row r="155" spans="1:51" ht="30" customHeight="1" x14ac:dyDescent="0.15">
      <c r="A155" s="206">
        <v>1</v>
      </c>
      <c r="B155" s="206">
        <v>1</v>
      </c>
      <c r="C155" s="207" t="s">
        <v>616</v>
      </c>
      <c r="D155" s="207"/>
      <c r="E155" s="207"/>
      <c r="F155" s="207"/>
      <c r="G155" s="207"/>
      <c r="H155" s="207"/>
      <c r="I155" s="207"/>
      <c r="J155" s="208">
        <v>1000020472093</v>
      </c>
      <c r="K155" s="209"/>
      <c r="L155" s="209"/>
      <c r="M155" s="209"/>
      <c r="N155" s="209"/>
      <c r="O155" s="209"/>
      <c r="P155" s="210" t="s">
        <v>639</v>
      </c>
      <c r="Q155" s="211"/>
      <c r="R155" s="211"/>
      <c r="S155" s="211"/>
      <c r="T155" s="211"/>
      <c r="U155" s="211"/>
      <c r="V155" s="211"/>
      <c r="W155" s="211"/>
      <c r="X155" s="211"/>
      <c r="Y155" s="212">
        <v>245.126</v>
      </c>
      <c r="Z155" s="213"/>
      <c r="AA155" s="213"/>
      <c r="AB155" s="214"/>
      <c r="AC155" s="215" t="s">
        <v>615</v>
      </c>
      <c r="AD155" s="216"/>
      <c r="AE155" s="216"/>
      <c r="AF155" s="216"/>
      <c r="AG155" s="216"/>
      <c r="AH155" s="217" t="s">
        <v>261</v>
      </c>
      <c r="AI155" s="218"/>
      <c r="AJ155" s="218"/>
      <c r="AK155" s="218"/>
      <c r="AL155" s="219" t="s">
        <v>261</v>
      </c>
      <c r="AM155" s="220"/>
      <c r="AN155" s="220"/>
      <c r="AO155" s="221"/>
      <c r="AP155" s="205" t="s">
        <v>643</v>
      </c>
      <c r="AQ155" s="205"/>
      <c r="AR155" s="205"/>
      <c r="AS155" s="205"/>
      <c r="AT155" s="205"/>
      <c r="AU155" s="205"/>
      <c r="AV155" s="205"/>
      <c r="AW155" s="205"/>
      <c r="AX155" s="205"/>
      <c r="AY155">
        <f t="shared" si="8"/>
        <v>1</v>
      </c>
    </row>
    <row r="156" spans="1:51" ht="30" customHeight="1" x14ac:dyDescent="0.15">
      <c r="A156" s="206">
        <v>2</v>
      </c>
      <c r="B156" s="206">
        <v>1</v>
      </c>
      <c r="C156" s="207" t="s">
        <v>617</v>
      </c>
      <c r="D156" s="207"/>
      <c r="E156" s="207"/>
      <c r="F156" s="207"/>
      <c r="G156" s="207"/>
      <c r="H156" s="207"/>
      <c r="I156" s="207"/>
      <c r="J156" s="208">
        <v>1000020472085</v>
      </c>
      <c r="K156" s="209"/>
      <c r="L156" s="209"/>
      <c r="M156" s="209"/>
      <c r="N156" s="209"/>
      <c r="O156" s="209"/>
      <c r="P156" s="210" t="s">
        <v>639</v>
      </c>
      <c r="Q156" s="211"/>
      <c r="R156" s="211"/>
      <c r="S156" s="211"/>
      <c r="T156" s="211"/>
      <c r="U156" s="211"/>
      <c r="V156" s="211"/>
      <c r="W156" s="211"/>
      <c r="X156" s="211"/>
      <c r="Y156" s="212">
        <v>160.88900000000001</v>
      </c>
      <c r="Z156" s="213"/>
      <c r="AA156" s="213"/>
      <c r="AB156" s="214"/>
      <c r="AC156" s="215" t="s">
        <v>615</v>
      </c>
      <c r="AD156" s="216"/>
      <c r="AE156" s="216"/>
      <c r="AF156" s="216"/>
      <c r="AG156" s="216"/>
      <c r="AH156" s="217" t="s">
        <v>261</v>
      </c>
      <c r="AI156" s="218"/>
      <c r="AJ156" s="218"/>
      <c r="AK156" s="218"/>
      <c r="AL156" s="219" t="s">
        <v>261</v>
      </c>
      <c r="AM156" s="220"/>
      <c r="AN156" s="220"/>
      <c r="AO156" s="221"/>
      <c r="AP156" s="205" t="s">
        <v>643</v>
      </c>
      <c r="AQ156" s="205"/>
      <c r="AR156" s="205"/>
      <c r="AS156" s="205"/>
      <c r="AT156" s="205"/>
      <c r="AU156" s="205"/>
      <c r="AV156" s="205"/>
      <c r="AW156" s="205"/>
      <c r="AX156" s="205"/>
      <c r="AY156">
        <f>COUNTA(#REF!)</f>
        <v>1</v>
      </c>
    </row>
    <row r="157" spans="1:51" ht="30" customHeight="1" x14ac:dyDescent="0.15">
      <c r="A157" s="206">
        <v>3</v>
      </c>
      <c r="B157" s="206">
        <v>1</v>
      </c>
      <c r="C157" s="207" t="s">
        <v>618</v>
      </c>
      <c r="D157" s="207"/>
      <c r="E157" s="207"/>
      <c r="F157" s="207"/>
      <c r="G157" s="207"/>
      <c r="H157" s="207"/>
      <c r="I157" s="207"/>
      <c r="J157" s="208">
        <v>3000020472158</v>
      </c>
      <c r="K157" s="209"/>
      <c r="L157" s="209"/>
      <c r="M157" s="209"/>
      <c r="N157" s="209"/>
      <c r="O157" s="209"/>
      <c r="P157" s="210" t="s">
        <v>639</v>
      </c>
      <c r="Q157" s="211"/>
      <c r="R157" s="211"/>
      <c r="S157" s="211"/>
      <c r="T157" s="211"/>
      <c r="U157" s="211"/>
      <c r="V157" s="211"/>
      <c r="W157" s="211"/>
      <c r="X157" s="211"/>
      <c r="Y157" s="212">
        <v>124.486</v>
      </c>
      <c r="Z157" s="213"/>
      <c r="AA157" s="213"/>
      <c r="AB157" s="214"/>
      <c r="AC157" s="215" t="s">
        <v>615</v>
      </c>
      <c r="AD157" s="216"/>
      <c r="AE157" s="216"/>
      <c r="AF157" s="216"/>
      <c r="AG157" s="216"/>
      <c r="AH157" s="217" t="s">
        <v>261</v>
      </c>
      <c r="AI157" s="218"/>
      <c r="AJ157" s="218"/>
      <c r="AK157" s="218"/>
      <c r="AL157" s="219" t="s">
        <v>261</v>
      </c>
      <c r="AM157" s="220"/>
      <c r="AN157" s="220"/>
      <c r="AO157" s="221"/>
      <c r="AP157" s="205" t="s">
        <v>643</v>
      </c>
      <c r="AQ157" s="205"/>
      <c r="AR157" s="205"/>
      <c r="AS157" s="205"/>
      <c r="AT157" s="205"/>
      <c r="AU157" s="205"/>
      <c r="AV157" s="205"/>
      <c r="AW157" s="205"/>
      <c r="AX157" s="205"/>
      <c r="AY157">
        <f>COUNTA($C$157)</f>
        <v>1</v>
      </c>
    </row>
    <row r="158" spans="1:51" ht="30" customHeight="1" x14ac:dyDescent="0.15">
      <c r="A158" s="206">
        <v>4</v>
      </c>
      <c r="B158" s="206">
        <v>1</v>
      </c>
      <c r="C158" s="207" t="s">
        <v>620</v>
      </c>
      <c r="D158" s="207"/>
      <c r="E158" s="207"/>
      <c r="F158" s="207"/>
      <c r="G158" s="207"/>
      <c r="H158" s="207"/>
      <c r="I158" s="207"/>
      <c r="J158" s="208">
        <v>5000020472131</v>
      </c>
      <c r="K158" s="209"/>
      <c r="L158" s="209"/>
      <c r="M158" s="209"/>
      <c r="N158" s="209"/>
      <c r="O158" s="209"/>
      <c r="P158" s="210" t="s">
        <v>639</v>
      </c>
      <c r="Q158" s="211"/>
      <c r="R158" s="211"/>
      <c r="S158" s="211"/>
      <c r="T158" s="211"/>
      <c r="U158" s="211"/>
      <c r="V158" s="211"/>
      <c r="W158" s="211"/>
      <c r="X158" s="211"/>
      <c r="Y158" s="212">
        <v>101.682</v>
      </c>
      <c r="Z158" s="213"/>
      <c r="AA158" s="213"/>
      <c r="AB158" s="214"/>
      <c r="AC158" s="232" t="s">
        <v>615</v>
      </c>
      <c r="AD158" s="233"/>
      <c r="AE158" s="233"/>
      <c r="AF158" s="233"/>
      <c r="AG158" s="234"/>
      <c r="AH158" s="640" t="s">
        <v>261</v>
      </c>
      <c r="AI158" s="641"/>
      <c r="AJ158" s="641"/>
      <c r="AK158" s="642"/>
      <c r="AL158" s="219" t="s">
        <v>261</v>
      </c>
      <c r="AM158" s="220"/>
      <c r="AN158" s="220"/>
      <c r="AO158" s="221"/>
      <c r="AP158" s="205" t="s">
        <v>643</v>
      </c>
      <c r="AQ158" s="205"/>
      <c r="AR158" s="205"/>
      <c r="AS158" s="205"/>
      <c r="AT158" s="205"/>
      <c r="AU158" s="205"/>
      <c r="AV158" s="205"/>
      <c r="AW158" s="205"/>
      <c r="AX158" s="205"/>
      <c r="AY158">
        <f>COUNTA($C$158)</f>
        <v>1</v>
      </c>
    </row>
    <row r="159" spans="1:51" ht="30" customHeight="1" x14ac:dyDescent="0.15">
      <c r="A159" s="206">
        <v>5</v>
      </c>
      <c r="B159" s="206">
        <v>1</v>
      </c>
      <c r="C159" s="207" t="s">
        <v>619</v>
      </c>
      <c r="D159" s="207"/>
      <c r="E159" s="207"/>
      <c r="F159" s="207"/>
      <c r="G159" s="207"/>
      <c r="H159" s="207"/>
      <c r="I159" s="207"/>
      <c r="J159" s="208">
        <v>4000020473618</v>
      </c>
      <c r="K159" s="209"/>
      <c r="L159" s="209"/>
      <c r="M159" s="209"/>
      <c r="N159" s="209"/>
      <c r="O159" s="209"/>
      <c r="P159" s="210" t="s">
        <v>639</v>
      </c>
      <c r="Q159" s="211"/>
      <c r="R159" s="211"/>
      <c r="S159" s="211"/>
      <c r="T159" s="211"/>
      <c r="U159" s="211"/>
      <c r="V159" s="211"/>
      <c r="W159" s="211"/>
      <c r="X159" s="211"/>
      <c r="Y159" s="212">
        <v>91.677999999999997</v>
      </c>
      <c r="Z159" s="213"/>
      <c r="AA159" s="213"/>
      <c r="AB159" s="214"/>
      <c r="AC159" s="215" t="s">
        <v>615</v>
      </c>
      <c r="AD159" s="216"/>
      <c r="AE159" s="216"/>
      <c r="AF159" s="216"/>
      <c r="AG159" s="216"/>
      <c r="AH159" s="217" t="s">
        <v>261</v>
      </c>
      <c r="AI159" s="218"/>
      <c r="AJ159" s="218"/>
      <c r="AK159" s="218"/>
      <c r="AL159" s="219" t="s">
        <v>261</v>
      </c>
      <c r="AM159" s="220"/>
      <c r="AN159" s="220"/>
      <c r="AO159" s="221"/>
      <c r="AP159" s="205" t="s">
        <v>643</v>
      </c>
      <c r="AQ159" s="205"/>
      <c r="AR159" s="205"/>
      <c r="AS159" s="205"/>
      <c r="AT159" s="205"/>
      <c r="AU159" s="205"/>
      <c r="AV159" s="205"/>
      <c r="AW159" s="205"/>
      <c r="AX159" s="205"/>
      <c r="AY159">
        <f>COUNTA($C$159)</f>
        <v>1</v>
      </c>
    </row>
    <row r="160" spans="1:51" ht="30" customHeight="1" x14ac:dyDescent="0.15">
      <c r="A160" s="206">
        <v>6</v>
      </c>
      <c r="B160" s="206">
        <v>1</v>
      </c>
      <c r="C160" s="207" t="s">
        <v>623</v>
      </c>
      <c r="D160" s="207"/>
      <c r="E160" s="207"/>
      <c r="F160" s="207"/>
      <c r="G160" s="207"/>
      <c r="H160" s="207"/>
      <c r="I160" s="207"/>
      <c r="J160" s="208">
        <v>1000020472077</v>
      </c>
      <c r="K160" s="209"/>
      <c r="L160" s="209"/>
      <c r="M160" s="209"/>
      <c r="N160" s="209"/>
      <c r="O160" s="209"/>
      <c r="P160" s="210" t="s">
        <v>639</v>
      </c>
      <c r="Q160" s="211"/>
      <c r="R160" s="211"/>
      <c r="S160" s="211"/>
      <c r="T160" s="211"/>
      <c r="U160" s="211"/>
      <c r="V160" s="211"/>
      <c r="W160" s="211"/>
      <c r="X160" s="211"/>
      <c r="Y160" s="212">
        <v>80.992000000000004</v>
      </c>
      <c r="Z160" s="213"/>
      <c r="AA160" s="213"/>
      <c r="AB160" s="214"/>
      <c r="AC160" s="215" t="s">
        <v>615</v>
      </c>
      <c r="AD160" s="216"/>
      <c r="AE160" s="216"/>
      <c r="AF160" s="216"/>
      <c r="AG160" s="216"/>
      <c r="AH160" s="217" t="s">
        <v>261</v>
      </c>
      <c r="AI160" s="218"/>
      <c r="AJ160" s="218"/>
      <c r="AK160" s="218"/>
      <c r="AL160" s="219" t="s">
        <v>261</v>
      </c>
      <c r="AM160" s="220"/>
      <c r="AN160" s="220"/>
      <c r="AO160" s="221"/>
      <c r="AP160" s="205" t="s">
        <v>643</v>
      </c>
      <c r="AQ160" s="205"/>
      <c r="AR160" s="205"/>
      <c r="AS160" s="205"/>
      <c r="AT160" s="205"/>
      <c r="AU160" s="205"/>
      <c r="AV160" s="205"/>
      <c r="AW160" s="205"/>
      <c r="AX160" s="205"/>
      <c r="AY160">
        <f>COUNTA($C$160)</f>
        <v>1</v>
      </c>
    </row>
    <row r="161" spans="1:51" ht="30" customHeight="1" x14ac:dyDescent="0.15">
      <c r="A161" s="206">
        <v>7</v>
      </c>
      <c r="B161" s="206">
        <v>1</v>
      </c>
      <c r="C161" s="207" t="s">
        <v>622</v>
      </c>
      <c r="D161" s="207"/>
      <c r="E161" s="207"/>
      <c r="F161" s="207"/>
      <c r="G161" s="207"/>
      <c r="H161" s="207"/>
      <c r="I161" s="207"/>
      <c r="J161" s="208">
        <v>2000020473537</v>
      </c>
      <c r="K161" s="209"/>
      <c r="L161" s="209"/>
      <c r="M161" s="209"/>
      <c r="N161" s="209"/>
      <c r="O161" s="209"/>
      <c r="P161" s="210" t="s">
        <v>639</v>
      </c>
      <c r="Q161" s="211"/>
      <c r="R161" s="211"/>
      <c r="S161" s="211"/>
      <c r="T161" s="211"/>
      <c r="U161" s="211"/>
      <c r="V161" s="211"/>
      <c r="W161" s="211"/>
      <c r="X161" s="211"/>
      <c r="Y161" s="212">
        <v>56.7</v>
      </c>
      <c r="Z161" s="213"/>
      <c r="AA161" s="213"/>
      <c r="AB161" s="214"/>
      <c r="AC161" s="215" t="s">
        <v>615</v>
      </c>
      <c r="AD161" s="216"/>
      <c r="AE161" s="216"/>
      <c r="AF161" s="216"/>
      <c r="AG161" s="216"/>
      <c r="AH161" s="217" t="s">
        <v>261</v>
      </c>
      <c r="AI161" s="218"/>
      <c r="AJ161" s="218"/>
      <c r="AK161" s="218"/>
      <c r="AL161" s="219" t="s">
        <v>261</v>
      </c>
      <c r="AM161" s="220"/>
      <c r="AN161" s="220"/>
      <c r="AO161" s="221"/>
      <c r="AP161" s="205" t="s">
        <v>643</v>
      </c>
      <c r="AQ161" s="205"/>
      <c r="AR161" s="205"/>
      <c r="AS161" s="205"/>
      <c r="AT161" s="205"/>
      <c r="AU161" s="205"/>
      <c r="AV161" s="205"/>
      <c r="AW161" s="205"/>
      <c r="AX161" s="205"/>
      <c r="AY161">
        <f>COUNTA($C$161)</f>
        <v>1</v>
      </c>
    </row>
    <row r="162" spans="1:51" ht="30" customHeight="1" x14ac:dyDescent="0.15">
      <c r="A162" s="206">
        <v>8</v>
      </c>
      <c r="B162" s="206">
        <v>1</v>
      </c>
      <c r="C162" s="207" t="s">
        <v>621</v>
      </c>
      <c r="D162" s="207"/>
      <c r="E162" s="207"/>
      <c r="F162" s="207"/>
      <c r="G162" s="207"/>
      <c r="H162" s="207"/>
      <c r="I162" s="207"/>
      <c r="J162" s="208">
        <v>4000020472140</v>
      </c>
      <c r="K162" s="209"/>
      <c r="L162" s="209"/>
      <c r="M162" s="209"/>
      <c r="N162" s="209"/>
      <c r="O162" s="209"/>
      <c r="P162" s="210" t="s">
        <v>639</v>
      </c>
      <c r="Q162" s="211"/>
      <c r="R162" s="211"/>
      <c r="S162" s="211"/>
      <c r="T162" s="211"/>
      <c r="U162" s="211"/>
      <c r="V162" s="211"/>
      <c r="W162" s="211"/>
      <c r="X162" s="211"/>
      <c r="Y162" s="212">
        <v>54.04</v>
      </c>
      <c r="Z162" s="213"/>
      <c r="AA162" s="213"/>
      <c r="AB162" s="214"/>
      <c r="AC162" s="215" t="s">
        <v>615</v>
      </c>
      <c r="AD162" s="216"/>
      <c r="AE162" s="216"/>
      <c r="AF162" s="216"/>
      <c r="AG162" s="216"/>
      <c r="AH162" s="217" t="s">
        <v>261</v>
      </c>
      <c r="AI162" s="218"/>
      <c r="AJ162" s="218"/>
      <c r="AK162" s="218"/>
      <c r="AL162" s="219" t="s">
        <v>261</v>
      </c>
      <c r="AM162" s="220"/>
      <c r="AN162" s="220"/>
      <c r="AO162" s="221"/>
      <c r="AP162" s="205" t="s">
        <v>643</v>
      </c>
      <c r="AQ162" s="205"/>
      <c r="AR162" s="205"/>
      <c r="AS162" s="205"/>
      <c r="AT162" s="205"/>
      <c r="AU162" s="205"/>
      <c r="AV162" s="205"/>
      <c r="AW162" s="205"/>
      <c r="AX162" s="205"/>
      <c r="AY162">
        <f>COUNTA($C$162)</f>
        <v>1</v>
      </c>
    </row>
    <row r="163" spans="1:51" ht="45" customHeight="1" x14ac:dyDescent="0.15">
      <c r="A163" s="206">
        <v>9</v>
      </c>
      <c r="B163" s="206">
        <v>1</v>
      </c>
      <c r="C163" s="207" t="s">
        <v>624</v>
      </c>
      <c r="D163" s="207"/>
      <c r="E163" s="207"/>
      <c r="F163" s="207"/>
      <c r="G163" s="207"/>
      <c r="H163" s="207"/>
      <c r="I163" s="207"/>
      <c r="J163" s="208">
        <v>4000020473626</v>
      </c>
      <c r="K163" s="209"/>
      <c r="L163" s="209"/>
      <c r="M163" s="209"/>
      <c r="N163" s="209"/>
      <c r="O163" s="209"/>
      <c r="P163" s="210" t="s">
        <v>639</v>
      </c>
      <c r="Q163" s="211"/>
      <c r="R163" s="211"/>
      <c r="S163" s="211"/>
      <c r="T163" s="211"/>
      <c r="U163" s="211"/>
      <c r="V163" s="211"/>
      <c r="W163" s="211"/>
      <c r="X163" s="211"/>
      <c r="Y163" s="212">
        <v>51.848999999999997</v>
      </c>
      <c r="Z163" s="213"/>
      <c r="AA163" s="213"/>
      <c r="AB163" s="214"/>
      <c r="AC163" s="215" t="s">
        <v>615</v>
      </c>
      <c r="AD163" s="216"/>
      <c r="AE163" s="216"/>
      <c r="AF163" s="216"/>
      <c r="AG163" s="216"/>
      <c r="AH163" s="217" t="s">
        <v>261</v>
      </c>
      <c r="AI163" s="218"/>
      <c r="AJ163" s="218"/>
      <c r="AK163" s="218"/>
      <c r="AL163" s="219" t="s">
        <v>261</v>
      </c>
      <c r="AM163" s="220"/>
      <c r="AN163" s="220"/>
      <c r="AO163" s="221"/>
      <c r="AP163" s="205" t="s">
        <v>643</v>
      </c>
      <c r="AQ163" s="205"/>
      <c r="AR163" s="205"/>
      <c r="AS163" s="205"/>
      <c r="AT163" s="205"/>
      <c r="AU163" s="205"/>
      <c r="AV163" s="205"/>
      <c r="AW163" s="205"/>
      <c r="AX163" s="205"/>
      <c r="AY163">
        <f>COUNTA($C$163)</f>
        <v>1</v>
      </c>
    </row>
    <row r="164" spans="1:51" ht="30" customHeight="1" x14ac:dyDescent="0.15">
      <c r="A164" s="206">
        <v>10</v>
      </c>
      <c r="B164" s="206">
        <v>1</v>
      </c>
      <c r="C164" s="207" t="s">
        <v>625</v>
      </c>
      <c r="D164" s="207"/>
      <c r="E164" s="207"/>
      <c r="F164" s="207"/>
      <c r="G164" s="207"/>
      <c r="H164" s="207"/>
      <c r="I164" s="207"/>
      <c r="J164" s="208">
        <v>5000020473286</v>
      </c>
      <c r="K164" s="209"/>
      <c r="L164" s="209"/>
      <c r="M164" s="209"/>
      <c r="N164" s="209"/>
      <c r="O164" s="209"/>
      <c r="P164" s="210" t="s">
        <v>639</v>
      </c>
      <c r="Q164" s="211"/>
      <c r="R164" s="211"/>
      <c r="S164" s="211"/>
      <c r="T164" s="211"/>
      <c r="U164" s="211"/>
      <c r="V164" s="211"/>
      <c r="W164" s="211"/>
      <c r="X164" s="211"/>
      <c r="Y164" s="212">
        <v>40.795000000000002</v>
      </c>
      <c r="Z164" s="213"/>
      <c r="AA164" s="213"/>
      <c r="AB164" s="214"/>
      <c r="AC164" s="215" t="s">
        <v>615</v>
      </c>
      <c r="AD164" s="216"/>
      <c r="AE164" s="216"/>
      <c r="AF164" s="216"/>
      <c r="AG164" s="216"/>
      <c r="AH164" s="217" t="s">
        <v>261</v>
      </c>
      <c r="AI164" s="218"/>
      <c r="AJ164" s="218"/>
      <c r="AK164" s="218"/>
      <c r="AL164" s="219" t="s">
        <v>261</v>
      </c>
      <c r="AM164" s="220"/>
      <c r="AN164" s="220"/>
      <c r="AO164" s="221"/>
      <c r="AP164" s="205" t="s">
        <v>643</v>
      </c>
      <c r="AQ164" s="205"/>
      <c r="AR164" s="205"/>
      <c r="AS164" s="205"/>
      <c r="AT164" s="205"/>
      <c r="AU164" s="205"/>
      <c r="AV164" s="205"/>
      <c r="AW164" s="205"/>
      <c r="AX164" s="205"/>
      <c r="AY164">
        <f>COUNTA($C$164)</f>
        <v>1</v>
      </c>
    </row>
  </sheetData>
  <sheetProtection formatRows="0"/>
  <dataConsolidate/>
  <mergeCells count="652">
    <mergeCell ref="AE49:AH49"/>
    <mergeCell ref="AI49:AL49"/>
    <mergeCell ref="AM49:AP49"/>
    <mergeCell ref="AE48:AH48"/>
    <mergeCell ref="A54:B55"/>
    <mergeCell ref="AG69:AX69"/>
    <mergeCell ref="AI53:AL53"/>
    <mergeCell ref="AQ53:AX53"/>
    <mergeCell ref="AQ51:AX51"/>
    <mergeCell ref="AE52:AH52"/>
    <mergeCell ref="AI52:AL52"/>
    <mergeCell ref="G77:AX77"/>
    <mergeCell ref="G76:AX76"/>
    <mergeCell ref="AM52:AP52"/>
    <mergeCell ref="AM51:AP51"/>
    <mergeCell ref="C162:I162"/>
    <mergeCell ref="J162:O162"/>
    <mergeCell ref="P162:X162"/>
    <mergeCell ref="Y162:AB162"/>
    <mergeCell ref="AC162:AG162"/>
    <mergeCell ref="AH162:AK162"/>
    <mergeCell ref="AL162:AO162"/>
    <mergeCell ref="AP162:AX162"/>
    <mergeCell ref="AQ50:AT50"/>
    <mergeCell ref="AU50:AX50"/>
    <mergeCell ref="AL137:AN137"/>
    <mergeCell ref="C54:D55"/>
    <mergeCell ref="C159:I159"/>
    <mergeCell ref="J159:O159"/>
    <mergeCell ref="P159:X159"/>
    <mergeCell ref="Y159:AB159"/>
    <mergeCell ref="AC159:AG159"/>
    <mergeCell ref="AH159:AK159"/>
    <mergeCell ref="AL159:AO159"/>
    <mergeCell ref="AP159:AX159"/>
    <mergeCell ref="C161:I161"/>
    <mergeCell ref="J161:O161"/>
    <mergeCell ref="P161:X161"/>
    <mergeCell ref="Y161:AB161"/>
    <mergeCell ref="AC161:AG161"/>
    <mergeCell ref="AH161:AK161"/>
    <mergeCell ref="AL161:AO161"/>
    <mergeCell ref="AP161:AX161"/>
    <mergeCell ref="AC157:AG157"/>
    <mergeCell ref="AH157:AK157"/>
    <mergeCell ref="AL157:AO157"/>
    <mergeCell ref="AP157:AX157"/>
    <mergeCell ref="C158:I158"/>
    <mergeCell ref="J158:O158"/>
    <mergeCell ref="P158:X158"/>
    <mergeCell ref="Y158:AB158"/>
    <mergeCell ref="AC158:AG158"/>
    <mergeCell ref="AH158:AK158"/>
    <mergeCell ref="AL158:AO158"/>
    <mergeCell ref="AP158:AX158"/>
    <mergeCell ref="C143:I143"/>
    <mergeCell ref="C150:I150"/>
    <mergeCell ref="J150:O150"/>
    <mergeCell ref="P150:X150"/>
    <mergeCell ref="Y150:AB150"/>
    <mergeCell ref="AC150:AG150"/>
    <mergeCell ref="AH150:AK150"/>
    <mergeCell ref="AL150:AO150"/>
    <mergeCell ref="AP150:AX150"/>
    <mergeCell ref="AD57:AF57"/>
    <mergeCell ref="C57:AC57"/>
    <mergeCell ref="AG58:AX58"/>
    <mergeCell ref="AU128:AX128"/>
    <mergeCell ref="AG59:AX59"/>
    <mergeCell ref="AD58:AF58"/>
    <mergeCell ref="AK21:AQ21"/>
    <mergeCell ref="AR21:AX21"/>
    <mergeCell ref="A32:F33"/>
    <mergeCell ref="G32:AX33"/>
    <mergeCell ref="AD67:AF67"/>
    <mergeCell ref="AG66:AX66"/>
    <mergeCell ref="G21:O21"/>
    <mergeCell ref="P21:V21"/>
    <mergeCell ref="W21:AC21"/>
    <mergeCell ref="AD21:AJ21"/>
    <mergeCell ref="AQ48:AT48"/>
    <mergeCell ref="AU48:AX48"/>
    <mergeCell ref="AQ49:AT49"/>
    <mergeCell ref="AU49:AX49"/>
    <mergeCell ref="A39:F40"/>
    <mergeCell ref="G39:AX40"/>
    <mergeCell ref="A46:F47"/>
    <mergeCell ref="G46:AX47"/>
    <mergeCell ref="A7:F7"/>
    <mergeCell ref="G7:X7"/>
    <mergeCell ref="A8:F8"/>
    <mergeCell ref="A48:F50"/>
    <mergeCell ref="G48:X48"/>
    <mergeCell ref="AB49:AD49"/>
    <mergeCell ref="Y53:AA53"/>
    <mergeCell ref="AB53:AD53"/>
    <mergeCell ref="AB48:AD48"/>
    <mergeCell ref="AB50:AD50"/>
    <mergeCell ref="Y38:AA38"/>
    <mergeCell ref="AB38:AD38"/>
    <mergeCell ref="Y41:AA42"/>
    <mergeCell ref="AB45:AD45"/>
    <mergeCell ref="G49:X50"/>
    <mergeCell ref="G43:O45"/>
    <mergeCell ref="Y49:AA49"/>
    <mergeCell ref="AB52:AD52"/>
    <mergeCell ref="P17:V17"/>
    <mergeCell ref="W17:AC17"/>
    <mergeCell ref="AD16:AJ16"/>
    <mergeCell ref="P29:X31"/>
    <mergeCell ref="Y44:AA44"/>
    <mergeCell ref="Y7:AD7"/>
    <mergeCell ref="A10:F10"/>
    <mergeCell ref="AB44:AD44"/>
    <mergeCell ref="AR12:AX12"/>
    <mergeCell ref="G13:H18"/>
    <mergeCell ref="W13:AC13"/>
    <mergeCell ref="G29:O31"/>
    <mergeCell ref="A11:F11"/>
    <mergeCell ref="G34:O35"/>
    <mergeCell ref="P12:V12"/>
    <mergeCell ref="AB31:AD31"/>
    <mergeCell ref="AB43:AD43"/>
    <mergeCell ref="P41:X42"/>
    <mergeCell ref="AI41:AL42"/>
    <mergeCell ref="G12:O12"/>
    <mergeCell ref="P14:V14"/>
    <mergeCell ref="P43:X45"/>
    <mergeCell ref="Y43:AA43"/>
    <mergeCell ref="AB37:AD37"/>
    <mergeCell ref="G10:AX10"/>
    <mergeCell ref="AD14:AJ14"/>
    <mergeCell ref="AK14:AQ14"/>
    <mergeCell ref="P13:V13"/>
    <mergeCell ref="G41:O42"/>
    <mergeCell ref="G129:K129"/>
    <mergeCell ref="L129:X129"/>
    <mergeCell ref="AH128:AT128"/>
    <mergeCell ref="Y129:AB129"/>
    <mergeCell ref="AC129:AG129"/>
    <mergeCell ref="AH127:AT127"/>
    <mergeCell ref="G128:K128"/>
    <mergeCell ref="A83:E83"/>
    <mergeCell ref="AD72:AF72"/>
    <mergeCell ref="A126:F136"/>
    <mergeCell ref="AH130:AT130"/>
    <mergeCell ref="A79:AX79"/>
    <mergeCell ref="F81:AX81"/>
    <mergeCell ref="A80:AX80"/>
    <mergeCell ref="G131:K131"/>
    <mergeCell ref="L131:X131"/>
    <mergeCell ref="Y131:AB131"/>
    <mergeCell ref="AC131:AG131"/>
    <mergeCell ref="AH131:AT131"/>
    <mergeCell ref="A5:F5"/>
    <mergeCell ref="C65:AC65"/>
    <mergeCell ref="G11:AX11"/>
    <mergeCell ref="Y5:AD5"/>
    <mergeCell ref="AE5:AP5"/>
    <mergeCell ref="AQ5:AX5"/>
    <mergeCell ref="A4:F4"/>
    <mergeCell ref="A6:F6"/>
    <mergeCell ref="AK12:AQ12"/>
    <mergeCell ref="W14:AC14"/>
    <mergeCell ref="AG60:AX60"/>
    <mergeCell ref="AG65:AX65"/>
    <mergeCell ref="C58:AC58"/>
    <mergeCell ref="I16:O16"/>
    <mergeCell ref="P16:V16"/>
    <mergeCell ref="AD61:AF61"/>
    <mergeCell ref="I18:O18"/>
    <mergeCell ref="AD12:AJ12"/>
    <mergeCell ref="AE8:AX8"/>
    <mergeCell ref="W16:AC16"/>
    <mergeCell ref="AD62:AF62"/>
    <mergeCell ref="E62:AC62"/>
    <mergeCell ref="E63:AC63"/>
    <mergeCell ref="AI48:AL48"/>
    <mergeCell ref="A78:AX78"/>
    <mergeCell ref="C77:F77"/>
    <mergeCell ref="A61:B70"/>
    <mergeCell ref="C70:AC70"/>
    <mergeCell ref="AD74:AF74"/>
    <mergeCell ref="AG61:AX63"/>
    <mergeCell ref="C66:AC66"/>
    <mergeCell ref="AD71:AF71"/>
    <mergeCell ref="AD75:AF75"/>
    <mergeCell ref="C61:AC61"/>
    <mergeCell ref="AG70:AX70"/>
    <mergeCell ref="AG71:AX71"/>
    <mergeCell ref="A75:B75"/>
    <mergeCell ref="AD68:AF68"/>
    <mergeCell ref="Y51:AA51"/>
    <mergeCell ref="AB51:AD51"/>
    <mergeCell ref="G52:X53"/>
    <mergeCell ref="Y52:AA52"/>
    <mergeCell ref="A71:B74"/>
    <mergeCell ref="C71:AC71"/>
    <mergeCell ref="AM41:AP42"/>
    <mergeCell ref="AM45:AP45"/>
    <mergeCell ref="AI45:AL45"/>
    <mergeCell ref="AB41:AD42"/>
    <mergeCell ref="AG73:AX73"/>
    <mergeCell ref="AD64:AF64"/>
    <mergeCell ref="AD66:AF66"/>
    <mergeCell ref="C74:AC74"/>
    <mergeCell ref="AD59:AF59"/>
    <mergeCell ref="AG67:AX67"/>
    <mergeCell ref="C59:AC59"/>
    <mergeCell ref="C60:AC60"/>
    <mergeCell ref="AM48:AP48"/>
    <mergeCell ref="A51:F53"/>
    <mergeCell ref="G51:X51"/>
    <mergeCell ref="Y50:AA50"/>
    <mergeCell ref="AG57:AX57"/>
    <mergeCell ref="AD15:AJ15"/>
    <mergeCell ref="AE41:AH42"/>
    <mergeCell ref="P19:V19"/>
    <mergeCell ref="L130:X130"/>
    <mergeCell ref="Y130:AB130"/>
    <mergeCell ref="AC130:AG130"/>
    <mergeCell ref="AU130:AX130"/>
    <mergeCell ref="AU129:AX129"/>
    <mergeCell ref="A85:AX85"/>
    <mergeCell ref="AC126:AX126"/>
    <mergeCell ref="C62:D63"/>
    <mergeCell ref="Y127:AB127"/>
    <mergeCell ref="A81:E81"/>
    <mergeCell ref="A76:B77"/>
    <mergeCell ref="Y128:AB128"/>
    <mergeCell ref="AH129:AT129"/>
    <mergeCell ref="A82:AX82"/>
    <mergeCell ref="AR15:AX15"/>
    <mergeCell ref="P34:X35"/>
    <mergeCell ref="Y34:AA35"/>
    <mergeCell ref="AE53:AH53"/>
    <mergeCell ref="AI51:AL51"/>
    <mergeCell ref="AM53:AP53"/>
    <mergeCell ref="AU131:AX131"/>
    <mergeCell ref="C67:AC67"/>
    <mergeCell ref="AD70:AF70"/>
    <mergeCell ref="AG68:AX68"/>
    <mergeCell ref="G127:K127"/>
    <mergeCell ref="L127:X127"/>
    <mergeCell ref="A84:AX84"/>
    <mergeCell ref="F83:AX83"/>
    <mergeCell ref="A86:AX86"/>
    <mergeCell ref="AU127:AX127"/>
    <mergeCell ref="G126:AB126"/>
    <mergeCell ref="AG74:AX74"/>
    <mergeCell ref="C68:AC68"/>
    <mergeCell ref="A98:F125"/>
    <mergeCell ref="AG75:AX75"/>
    <mergeCell ref="C72:AC72"/>
    <mergeCell ref="AG72:AX72"/>
    <mergeCell ref="C75:AC75"/>
    <mergeCell ref="AD73:AF73"/>
    <mergeCell ref="A88:D88"/>
    <mergeCell ref="E88:P88"/>
    <mergeCell ref="Q88:AB88"/>
    <mergeCell ref="AC88:AN88"/>
    <mergeCell ref="AO88:AX88"/>
    <mergeCell ref="Y133:AB133"/>
    <mergeCell ref="AC133:AG133"/>
    <mergeCell ref="AH133:AT133"/>
    <mergeCell ref="AU133:AX133"/>
    <mergeCell ref="AD63:AF63"/>
    <mergeCell ref="AD60:AF60"/>
    <mergeCell ref="AC128:AG128"/>
    <mergeCell ref="L128:X128"/>
    <mergeCell ref="AC127:AG127"/>
    <mergeCell ref="C64:AC64"/>
    <mergeCell ref="G130:K130"/>
    <mergeCell ref="AD65:AF65"/>
    <mergeCell ref="C73:AC73"/>
    <mergeCell ref="C69:AC69"/>
    <mergeCell ref="AD69:AF69"/>
    <mergeCell ref="A92:D92"/>
    <mergeCell ref="A91:D91"/>
    <mergeCell ref="A97:D97"/>
    <mergeCell ref="A90:D90"/>
    <mergeCell ref="A87:D87"/>
    <mergeCell ref="E87:P87"/>
    <mergeCell ref="Q87:AB87"/>
    <mergeCell ref="AC87:AN87"/>
    <mergeCell ref="AO87:AX8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Y45:AA45"/>
    <mergeCell ref="A9:F9"/>
    <mergeCell ref="G9:AX9"/>
    <mergeCell ref="I15:O15"/>
    <mergeCell ref="P15:V15"/>
    <mergeCell ref="W15:AC15"/>
    <mergeCell ref="Y27:AA28"/>
    <mergeCell ref="Y29:AA29"/>
    <mergeCell ref="Y30:AA30"/>
    <mergeCell ref="P27:X28"/>
    <mergeCell ref="AB27:AD28"/>
    <mergeCell ref="AB29:AD29"/>
    <mergeCell ref="I14:O14"/>
    <mergeCell ref="AB34:AD35"/>
    <mergeCell ref="I17:O17"/>
    <mergeCell ref="I13:O13"/>
    <mergeCell ref="AQ27:AT27"/>
    <mergeCell ref="A34:F38"/>
    <mergeCell ref="A41:F45"/>
    <mergeCell ref="G27:O28"/>
    <mergeCell ref="AR16:AX16"/>
    <mergeCell ref="AK16:AQ16"/>
    <mergeCell ref="AU42:AV42"/>
    <mergeCell ref="AD13:AJ13"/>
    <mergeCell ref="A143:B143"/>
    <mergeCell ref="A142:B142"/>
    <mergeCell ref="Y48:AA48"/>
    <mergeCell ref="AK20:AQ20"/>
    <mergeCell ref="AE50:AH50"/>
    <mergeCell ref="AI50:AL50"/>
    <mergeCell ref="AM50:AP50"/>
    <mergeCell ref="A27:F31"/>
    <mergeCell ref="AB30:AD30"/>
    <mergeCell ref="AG64:AX64"/>
    <mergeCell ref="A58:B60"/>
    <mergeCell ref="G20:O20"/>
    <mergeCell ref="P20:V20"/>
    <mergeCell ref="W20:AC20"/>
    <mergeCell ref="AD20:AJ20"/>
    <mergeCell ref="G36:O38"/>
    <mergeCell ref="P36:X38"/>
    <mergeCell ref="Y36:AA36"/>
    <mergeCell ref="AB36:AD36"/>
    <mergeCell ref="Y37:AA37"/>
    <mergeCell ref="G136:K136"/>
    <mergeCell ref="AP142:AX142"/>
    <mergeCell ref="AP143:AX143"/>
    <mergeCell ref="P143:X143"/>
    <mergeCell ref="A56:AX56"/>
    <mergeCell ref="AC142:AG142"/>
    <mergeCell ref="AC143:AG143"/>
    <mergeCell ref="A137:AK137"/>
    <mergeCell ref="AH143:AK143"/>
    <mergeCell ref="AL143:AO143"/>
    <mergeCell ref="J142:O142"/>
    <mergeCell ref="J143:O143"/>
    <mergeCell ref="Y143:AB143"/>
    <mergeCell ref="AH142:AK142"/>
    <mergeCell ref="AL142:AO142"/>
    <mergeCell ref="L136:X136"/>
    <mergeCell ref="Y136:AB136"/>
    <mergeCell ref="AC136:AG136"/>
    <mergeCell ref="AH136:AT136"/>
    <mergeCell ref="AU136:AX136"/>
    <mergeCell ref="G132:AB132"/>
    <mergeCell ref="AC132:AX132"/>
    <mergeCell ref="G133:K133"/>
    <mergeCell ref="L133:X133"/>
    <mergeCell ref="C76:F76"/>
    <mergeCell ref="Y142:AB142"/>
    <mergeCell ref="C142:I142"/>
    <mergeCell ref="P142:X142"/>
    <mergeCell ref="AP151:AX151"/>
    <mergeCell ref="A146:B146"/>
    <mergeCell ref="A147:B147"/>
    <mergeCell ref="C146:I146"/>
    <mergeCell ref="J146:O146"/>
    <mergeCell ref="P146:X146"/>
    <mergeCell ref="Y146:AB146"/>
    <mergeCell ref="AC146:AG146"/>
    <mergeCell ref="AH146:AK146"/>
    <mergeCell ref="AL146:AO146"/>
    <mergeCell ref="AP146:AX146"/>
    <mergeCell ref="C147:I147"/>
    <mergeCell ref="J147:O147"/>
    <mergeCell ref="P147:X147"/>
    <mergeCell ref="Y147:AB147"/>
    <mergeCell ref="AC147:AG147"/>
    <mergeCell ref="AH147:AK147"/>
    <mergeCell ref="AP147:AX147"/>
    <mergeCell ref="AL147:AO147"/>
    <mergeCell ref="A150:B150"/>
    <mergeCell ref="A151:B151"/>
    <mergeCell ref="C151:I151"/>
    <mergeCell ref="J151:O151"/>
    <mergeCell ref="P151:X151"/>
    <mergeCell ref="Y151:AB151"/>
    <mergeCell ref="AC151:AG151"/>
    <mergeCell ref="AH151:AK151"/>
    <mergeCell ref="AL151:AO151"/>
    <mergeCell ref="AP163:AX163"/>
    <mergeCell ref="A154:B154"/>
    <mergeCell ref="A155:B155"/>
    <mergeCell ref="A158:B158"/>
    <mergeCell ref="A159:B159"/>
    <mergeCell ref="A156:B156"/>
    <mergeCell ref="A157:B157"/>
    <mergeCell ref="AP156:AX156"/>
    <mergeCell ref="C154:I154"/>
    <mergeCell ref="J154:O154"/>
    <mergeCell ref="P154:X154"/>
    <mergeCell ref="Y154:AB154"/>
    <mergeCell ref="AC154:AG154"/>
    <mergeCell ref="AH154:AK154"/>
    <mergeCell ref="AL154:AO154"/>
    <mergeCell ref="AP154:AX154"/>
    <mergeCell ref="AP155:AX155"/>
    <mergeCell ref="C155:I155"/>
    <mergeCell ref="J155:O155"/>
    <mergeCell ref="P155:X155"/>
    <mergeCell ref="Y155:AB155"/>
    <mergeCell ref="AC155:AG155"/>
    <mergeCell ref="AH155:AK155"/>
    <mergeCell ref="AL155:AO155"/>
    <mergeCell ref="A164:B164"/>
    <mergeCell ref="C164:I164"/>
    <mergeCell ref="J164:O164"/>
    <mergeCell ref="P164:X164"/>
    <mergeCell ref="Y164:AB164"/>
    <mergeCell ref="AC164:AG164"/>
    <mergeCell ref="AH164:AK164"/>
    <mergeCell ref="AL164:AO164"/>
    <mergeCell ref="AL163:AO163"/>
    <mergeCell ref="J156:O156"/>
    <mergeCell ref="P156:X156"/>
    <mergeCell ref="Y156:AB156"/>
    <mergeCell ref="AC156:AG156"/>
    <mergeCell ref="AH156:AK156"/>
    <mergeCell ref="AL156:AO156"/>
    <mergeCell ref="C156:I156"/>
    <mergeCell ref="C157:I157"/>
    <mergeCell ref="J157:O157"/>
    <mergeCell ref="P157:X157"/>
    <mergeCell ref="Y157:AB157"/>
    <mergeCell ref="AP164:AX164"/>
    <mergeCell ref="AE44:AH44"/>
    <mergeCell ref="AI44:AL44"/>
    <mergeCell ref="AM44:AP44"/>
    <mergeCell ref="AQ44:AT44"/>
    <mergeCell ref="AU44:AX44"/>
    <mergeCell ref="A162:B162"/>
    <mergeCell ref="A163:B163"/>
    <mergeCell ref="A160:B160"/>
    <mergeCell ref="A161:B161"/>
    <mergeCell ref="C160:I160"/>
    <mergeCell ref="J160:O160"/>
    <mergeCell ref="P160:X160"/>
    <mergeCell ref="Y160:AB160"/>
    <mergeCell ref="AC160:AG160"/>
    <mergeCell ref="AH160:AK160"/>
    <mergeCell ref="AL160:AO160"/>
    <mergeCell ref="AP160:AX160"/>
    <mergeCell ref="C163:I163"/>
    <mergeCell ref="J163:O163"/>
    <mergeCell ref="P163:X163"/>
    <mergeCell ref="Y163:AB163"/>
    <mergeCell ref="AC163:AG163"/>
    <mergeCell ref="AH163:AK163"/>
    <mergeCell ref="Y31:AA31"/>
    <mergeCell ref="AE29:AH29"/>
    <mergeCell ref="AQ28:AR28"/>
    <mergeCell ref="AE30:AH30"/>
    <mergeCell ref="AS28:AT28"/>
    <mergeCell ref="AW42:AX42"/>
    <mergeCell ref="AW2:AX2"/>
    <mergeCell ref="AU29:AX29"/>
    <mergeCell ref="AU30:AX30"/>
    <mergeCell ref="AU31:AX31"/>
    <mergeCell ref="AE38:AH38"/>
    <mergeCell ref="AI38:AL38"/>
    <mergeCell ref="AM38:AP38"/>
    <mergeCell ref="AQ38:AT38"/>
    <mergeCell ref="AU38:AX38"/>
    <mergeCell ref="AM37:AP37"/>
    <mergeCell ref="AU37:AX37"/>
    <mergeCell ref="AU41:AX41"/>
    <mergeCell ref="A3:AH3"/>
    <mergeCell ref="AJ3:AW3"/>
    <mergeCell ref="G19:O19"/>
    <mergeCell ref="AK19:AQ19"/>
    <mergeCell ref="P18:V18"/>
    <mergeCell ref="AS42:AT42"/>
    <mergeCell ref="AQ43:AT43"/>
    <mergeCell ref="AU43:AX43"/>
    <mergeCell ref="AE7:AX7"/>
    <mergeCell ref="AE27:AH28"/>
    <mergeCell ref="AI27:AL28"/>
    <mergeCell ref="AM27:AP28"/>
    <mergeCell ref="AU27:AX27"/>
    <mergeCell ref="AE31:AH31"/>
    <mergeCell ref="AI31:AL31"/>
    <mergeCell ref="AI30:AL30"/>
    <mergeCell ref="AI29:AL29"/>
    <mergeCell ref="AM29:AP29"/>
    <mergeCell ref="AM30:AP30"/>
    <mergeCell ref="AM31:AP31"/>
    <mergeCell ref="AQ31:AT31"/>
    <mergeCell ref="AQ30:AT30"/>
    <mergeCell ref="AQ29:AT29"/>
    <mergeCell ref="AD17:AJ17"/>
    <mergeCell ref="AK17:AQ17"/>
    <mergeCell ref="AR17:AX17"/>
    <mergeCell ref="Y8:AD8"/>
    <mergeCell ref="AQ41:AT41"/>
    <mergeCell ref="AR14:AX14"/>
    <mergeCell ref="AK15:AQ15"/>
    <mergeCell ref="AQ52:AX52"/>
    <mergeCell ref="AE51:AH51"/>
    <mergeCell ref="AQ45:AT45"/>
    <mergeCell ref="AE45:AH45"/>
    <mergeCell ref="AW28:AX28"/>
    <mergeCell ref="AU28:AV28"/>
    <mergeCell ref="AU35:AV35"/>
    <mergeCell ref="AW35:AX35"/>
    <mergeCell ref="AU45:AX45"/>
    <mergeCell ref="AE34:AH35"/>
    <mergeCell ref="AI34:AL35"/>
    <mergeCell ref="AM34:AP35"/>
    <mergeCell ref="AQ34:AT34"/>
    <mergeCell ref="AU34:AX34"/>
    <mergeCell ref="AQ35:AR35"/>
    <mergeCell ref="AS35:AT35"/>
    <mergeCell ref="AE36:AH36"/>
    <mergeCell ref="AI36:AL36"/>
    <mergeCell ref="AM36:AP36"/>
    <mergeCell ref="AQ36:AT36"/>
    <mergeCell ref="AU36:AX36"/>
    <mergeCell ref="AE43:AH43"/>
    <mergeCell ref="AI43:AL43"/>
    <mergeCell ref="AM43:AP43"/>
    <mergeCell ref="AO2:AQ2"/>
    <mergeCell ref="AS2:AU2"/>
    <mergeCell ref="P26:V26"/>
    <mergeCell ref="W26:AC26"/>
    <mergeCell ref="W23:AC23"/>
    <mergeCell ref="AD2:AH2"/>
    <mergeCell ref="AJ2:AM2"/>
    <mergeCell ref="G8:X8"/>
    <mergeCell ref="P22:V22"/>
    <mergeCell ref="P23:V23"/>
    <mergeCell ref="P24:V24"/>
    <mergeCell ref="P25:V25"/>
    <mergeCell ref="G26:O26"/>
    <mergeCell ref="W25:AC25"/>
    <mergeCell ref="W12:AC12"/>
    <mergeCell ref="G5:L5"/>
    <mergeCell ref="M5:R5"/>
    <mergeCell ref="S5:X5"/>
    <mergeCell ref="AR20:AX20"/>
    <mergeCell ref="G4:X4"/>
    <mergeCell ref="Y4:AD4"/>
    <mergeCell ref="AE4:AP4"/>
    <mergeCell ref="AQ4:AX4"/>
    <mergeCell ref="G6:AX6"/>
    <mergeCell ref="E55:F55"/>
    <mergeCell ref="G55:AX55"/>
    <mergeCell ref="E54:F54"/>
    <mergeCell ref="G54:AX54"/>
    <mergeCell ref="AE37:AH37"/>
    <mergeCell ref="AI37:AL37"/>
    <mergeCell ref="AQ37:AT37"/>
    <mergeCell ref="AQ42:AR42"/>
    <mergeCell ref="AJ97:AK97"/>
    <mergeCell ref="E97:G97"/>
    <mergeCell ref="I97:J97"/>
    <mergeCell ref="L97:M97"/>
    <mergeCell ref="Q97:S97"/>
    <mergeCell ref="U97:V97"/>
    <mergeCell ref="X97:Y97"/>
    <mergeCell ref="AC97:AE97"/>
    <mergeCell ref="AC91:AN91"/>
    <mergeCell ref="E90:P90"/>
    <mergeCell ref="Q90:AB90"/>
    <mergeCell ref="AC90:AN90"/>
    <mergeCell ref="AO90:AX90"/>
    <mergeCell ref="E91:P91"/>
    <mergeCell ref="Q91:AB91"/>
    <mergeCell ref="AO91:AX91"/>
    <mergeCell ref="A89:D89"/>
    <mergeCell ref="E89:P89"/>
    <mergeCell ref="Q89:AB89"/>
    <mergeCell ref="AC89:AN89"/>
    <mergeCell ref="AO89:AX89"/>
    <mergeCell ref="A12:F21"/>
    <mergeCell ref="G22:O22"/>
    <mergeCell ref="G23:O23"/>
    <mergeCell ref="G24:O24"/>
    <mergeCell ref="G25:O25"/>
    <mergeCell ref="A22:F26"/>
    <mergeCell ref="AD22:AX22"/>
    <mergeCell ref="AD23:AX26"/>
    <mergeCell ref="W22:AC22"/>
    <mergeCell ref="W24:AC24"/>
    <mergeCell ref="AK13:AQ13"/>
    <mergeCell ref="AR13:AX13"/>
    <mergeCell ref="W18:AC18"/>
    <mergeCell ref="AD18:AJ18"/>
    <mergeCell ref="AK18:AQ18"/>
    <mergeCell ref="AR18:AX18"/>
    <mergeCell ref="AR19:AX19"/>
    <mergeCell ref="W19:AC19"/>
    <mergeCell ref="AD19:AJ19"/>
    <mergeCell ref="A93:D93"/>
    <mergeCell ref="O97:P97"/>
    <mergeCell ref="AA97:AB97"/>
    <mergeCell ref="AM97:AN97"/>
    <mergeCell ref="AO97:AP97"/>
    <mergeCell ref="AR97:AS97"/>
    <mergeCell ref="AU97:AV97"/>
    <mergeCell ref="A94:D94"/>
    <mergeCell ref="E94:P94"/>
    <mergeCell ref="Q94:AB94"/>
    <mergeCell ref="AC94:AN94"/>
    <mergeCell ref="AO94:AX94"/>
    <mergeCell ref="A95:D95"/>
    <mergeCell ref="E95:P95"/>
    <mergeCell ref="Q95:AB95"/>
    <mergeCell ref="AC95:AN95"/>
    <mergeCell ref="AO95:AX95"/>
    <mergeCell ref="A96:D96"/>
    <mergeCell ref="E96:G96"/>
    <mergeCell ref="I96:J96"/>
    <mergeCell ref="L96:M96"/>
    <mergeCell ref="O96:P96"/>
    <mergeCell ref="Q96:S96"/>
    <mergeCell ref="U96:V96"/>
    <mergeCell ref="AG97:AH97"/>
    <mergeCell ref="AU96:AV96"/>
    <mergeCell ref="E92:P92"/>
    <mergeCell ref="Q92:AB92"/>
    <mergeCell ref="AC92:AN92"/>
    <mergeCell ref="AO92:AX92"/>
    <mergeCell ref="E93:P93"/>
    <mergeCell ref="Q93:AB93"/>
    <mergeCell ref="AC93:AN93"/>
    <mergeCell ref="AO93:AX93"/>
    <mergeCell ref="X96:Y96"/>
    <mergeCell ref="AA96:AB96"/>
    <mergeCell ref="AC96:AE96"/>
    <mergeCell ref="AG96:AH96"/>
    <mergeCell ref="AJ96:AK96"/>
    <mergeCell ref="AM96:AN96"/>
    <mergeCell ref="AO96:AP96"/>
    <mergeCell ref="AR96:AS96"/>
  </mergeCells>
  <phoneticPr fontId="6"/>
  <conditionalFormatting sqref="P14:AQ14">
    <cfRule type="expression" dxfId="175" priority="14165">
      <formula>IF(RIGHT(TEXT(P14,"0.#"),1)=".",FALSE,TRUE)</formula>
    </cfRule>
    <cfRule type="expression" dxfId="174" priority="14166">
      <formula>IF(RIGHT(TEXT(P14,"0.#"),1)=".",TRUE,FALSE)</formula>
    </cfRule>
  </conditionalFormatting>
  <conditionalFormatting sqref="AE29">
    <cfRule type="expression" dxfId="173" priority="14155">
      <formula>IF(RIGHT(TEXT(AE29,"0.#"),1)=".",FALSE,TRUE)</formula>
    </cfRule>
    <cfRule type="expression" dxfId="172" priority="14156">
      <formula>IF(RIGHT(TEXT(AE29,"0.#"),1)=".",TRUE,FALSE)</formula>
    </cfRule>
  </conditionalFormatting>
  <conditionalFormatting sqref="P18:AX18">
    <cfRule type="expression" dxfId="171" priority="14041">
      <formula>IF(RIGHT(TEXT(P18,"0.#"),1)=".",FALSE,TRUE)</formula>
    </cfRule>
    <cfRule type="expression" dxfId="170" priority="14042">
      <formula>IF(RIGHT(TEXT(P18,"0.#"),1)=".",TRUE,FALSE)</formula>
    </cfRule>
  </conditionalFormatting>
  <conditionalFormatting sqref="Y129">
    <cfRule type="expression" dxfId="169" priority="14037">
      <formula>IF(RIGHT(TEXT(Y129,"0.#"),1)=".",FALSE,TRUE)</formula>
    </cfRule>
    <cfRule type="expression" dxfId="168" priority="14038">
      <formula>IF(RIGHT(TEXT(Y129,"0.#"),1)=".",TRUE,FALSE)</formula>
    </cfRule>
  </conditionalFormatting>
  <conditionalFormatting sqref="Y131">
    <cfRule type="expression" dxfId="167" priority="14033">
      <formula>IF(RIGHT(TEXT(Y131,"0.#"),1)=".",FALSE,TRUE)</formula>
    </cfRule>
    <cfRule type="expression" dxfId="166" priority="14034">
      <formula>IF(RIGHT(TEXT(Y131,"0.#"),1)=".",TRUE,FALSE)</formula>
    </cfRule>
  </conditionalFormatting>
  <conditionalFormatting sqref="Y134">
    <cfRule type="expression" dxfId="165" priority="13815">
      <formula>IF(RIGHT(TEXT(Y134,"0.#"),1)=".",FALSE,TRUE)</formula>
    </cfRule>
    <cfRule type="expression" dxfId="164" priority="13816">
      <formula>IF(RIGHT(TEXT(Y134,"0.#"),1)=".",TRUE,FALSE)</formula>
    </cfRule>
  </conditionalFormatting>
  <conditionalFormatting sqref="P16:AQ17 P15:AX15 P13:AX13">
    <cfRule type="expression" dxfId="163" priority="13863">
      <formula>IF(RIGHT(TEXT(P13,"0.#"),1)=".",FALSE,TRUE)</formula>
    </cfRule>
    <cfRule type="expression" dxfId="162" priority="13864">
      <formula>IF(RIGHT(TEXT(P13,"0.#"),1)=".",TRUE,FALSE)</formula>
    </cfRule>
  </conditionalFormatting>
  <conditionalFormatting sqref="P19:AJ19">
    <cfRule type="expression" dxfId="161" priority="13861">
      <formula>IF(RIGHT(TEXT(P19,"0.#"),1)=".",FALSE,TRUE)</formula>
    </cfRule>
    <cfRule type="expression" dxfId="160" priority="13862">
      <formula>IF(RIGHT(TEXT(P19,"0.#"),1)=".",TRUE,FALSE)</formula>
    </cfRule>
  </conditionalFormatting>
  <conditionalFormatting sqref="AE49 AQ49">
    <cfRule type="expression" dxfId="159" priority="13853">
      <formula>IF(RIGHT(TEXT(AE49,"0.#"),1)=".",FALSE,TRUE)</formula>
    </cfRule>
    <cfRule type="expression" dxfId="158" priority="13854">
      <formula>IF(RIGHT(TEXT(AE49,"0.#"),1)=".",TRUE,FALSE)</formula>
    </cfRule>
  </conditionalFormatting>
  <conditionalFormatting sqref="Y130 Y128">
    <cfRule type="expression" dxfId="157" priority="13839">
      <formula>IF(RIGHT(TEXT(Y128,"0.#"),1)=".",FALSE,TRUE)</formula>
    </cfRule>
    <cfRule type="expression" dxfId="156" priority="13840">
      <formula>IF(RIGHT(TEXT(Y128,"0.#"),1)=".",TRUE,FALSE)</formula>
    </cfRule>
  </conditionalFormatting>
  <conditionalFormatting sqref="AU131">
    <cfRule type="expression" dxfId="155" priority="13835">
      <formula>IF(RIGHT(TEXT(AU131,"0.#"),1)=".",FALSE,TRUE)</formula>
    </cfRule>
    <cfRule type="expression" dxfId="154" priority="13836">
      <formula>IF(RIGHT(TEXT(AU131,"0.#"),1)=".",TRUE,FALSE)</formula>
    </cfRule>
  </conditionalFormatting>
  <conditionalFormatting sqref="Y135">
    <cfRule type="expression" dxfId="153" priority="13819">
      <formula>IF(RIGHT(TEXT(Y135,"0.#"),1)=".",FALSE,TRUE)</formula>
    </cfRule>
    <cfRule type="expression" dxfId="152" priority="13820">
      <formula>IF(RIGHT(TEXT(Y135,"0.#"),1)=".",TRUE,FALSE)</formula>
    </cfRule>
  </conditionalFormatting>
  <conditionalFormatting sqref="Y136">
    <cfRule type="expression" dxfId="151" priority="13817">
      <formula>IF(RIGHT(TEXT(Y136,"0.#"),1)=".",FALSE,TRUE)</formula>
    </cfRule>
    <cfRule type="expression" dxfId="150" priority="13818">
      <formula>IF(RIGHT(TEXT(Y136,"0.#"),1)=".",TRUE,FALSE)</formula>
    </cfRule>
  </conditionalFormatting>
  <conditionalFormatting sqref="AU136">
    <cfRule type="expression" dxfId="149" priority="13811">
      <formula>IF(RIGHT(TEXT(AU136,"0.#"),1)=".",FALSE,TRUE)</formula>
    </cfRule>
    <cfRule type="expression" dxfId="148" priority="13812">
      <formula>IF(RIGHT(TEXT(AU136,"0.#"),1)=".",TRUE,FALSE)</formula>
    </cfRule>
  </conditionalFormatting>
  <conditionalFormatting sqref="AM31">
    <cfRule type="expression" dxfId="147" priority="13609">
      <formula>IF(RIGHT(TEXT(AM31,"0.#"),1)=".",FALSE,TRUE)</formula>
    </cfRule>
    <cfRule type="expression" dxfId="146" priority="13610">
      <formula>IF(RIGHT(TEXT(AM31,"0.#"),1)=".",TRUE,FALSE)</formula>
    </cfRule>
  </conditionalFormatting>
  <conditionalFormatting sqref="AE30">
    <cfRule type="expression" dxfId="145" priority="13623">
      <formula>IF(RIGHT(TEXT(AE30,"0.#"),1)=".",FALSE,TRUE)</formula>
    </cfRule>
    <cfRule type="expression" dxfId="144" priority="13624">
      <formula>IF(RIGHT(TEXT(AE30,"0.#"),1)=".",TRUE,FALSE)</formula>
    </cfRule>
  </conditionalFormatting>
  <conditionalFormatting sqref="AE31">
    <cfRule type="expression" dxfId="143" priority="13621">
      <formula>IF(RIGHT(TEXT(AE31,"0.#"),1)=".",FALSE,TRUE)</formula>
    </cfRule>
    <cfRule type="expression" dxfId="142" priority="13622">
      <formula>IF(RIGHT(TEXT(AE31,"0.#"),1)=".",TRUE,FALSE)</formula>
    </cfRule>
  </conditionalFormatting>
  <conditionalFormatting sqref="AI31">
    <cfRule type="expression" dxfId="141" priority="13619">
      <formula>IF(RIGHT(TEXT(AI31,"0.#"),1)=".",FALSE,TRUE)</formula>
    </cfRule>
    <cfRule type="expression" dxfId="140" priority="13620">
      <formula>IF(RIGHT(TEXT(AI31,"0.#"),1)=".",TRUE,FALSE)</formula>
    </cfRule>
  </conditionalFormatting>
  <conditionalFormatting sqref="AI30">
    <cfRule type="expression" dxfId="139" priority="13617">
      <formula>IF(RIGHT(TEXT(AI30,"0.#"),1)=".",FALSE,TRUE)</formula>
    </cfRule>
    <cfRule type="expression" dxfId="138" priority="13618">
      <formula>IF(RIGHT(TEXT(AI30,"0.#"),1)=".",TRUE,FALSE)</formula>
    </cfRule>
  </conditionalFormatting>
  <conditionalFormatting sqref="AI29">
    <cfRule type="expression" dxfId="137" priority="13615">
      <formula>IF(RIGHT(TEXT(AI29,"0.#"),1)=".",FALSE,TRUE)</formula>
    </cfRule>
    <cfRule type="expression" dxfId="136" priority="13616">
      <formula>IF(RIGHT(TEXT(AI29,"0.#"),1)=".",TRUE,FALSE)</formula>
    </cfRule>
  </conditionalFormatting>
  <conditionalFormatting sqref="AM29">
    <cfRule type="expression" dxfId="135" priority="13613">
      <formula>IF(RIGHT(TEXT(AM29,"0.#"),1)=".",FALSE,TRUE)</formula>
    </cfRule>
    <cfRule type="expression" dxfId="134" priority="13614">
      <formula>IF(RIGHT(TEXT(AM29,"0.#"),1)=".",TRUE,FALSE)</formula>
    </cfRule>
  </conditionalFormatting>
  <conditionalFormatting sqref="AM30">
    <cfRule type="expression" dxfId="133" priority="13611">
      <formula>IF(RIGHT(TEXT(AM30,"0.#"),1)=".",FALSE,TRUE)</formula>
    </cfRule>
    <cfRule type="expression" dxfId="132" priority="13612">
      <formula>IF(RIGHT(TEXT(AM30,"0.#"),1)=".",TRUE,FALSE)</formula>
    </cfRule>
  </conditionalFormatting>
  <conditionalFormatting sqref="AQ29:AQ31">
    <cfRule type="expression" dxfId="131" priority="13603">
      <formula>IF(RIGHT(TEXT(AQ29,"0.#"),1)=".",FALSE,TRUE)</formula>
    </cfRule>
    <cfRule type="expression" dxfId="130" priority="13604">
      <formula>IF(RIGHT(TEXT(AQ29,"0.#"),1)=".",TRUE,FALSE)</formula>
    </cfRule>
  </conditionalFormatting>
  <conditionalFormatting sqref="AU29:AU31">
    <cfRule type="expression" dxfId="129" priority="13601">
      <formula>IF(RIGHT(TEXT(AU29,"0.#"),1)=".",FALSE,TRUE)</formula>
    </cfRule>
    <cfRule type="expression" dxfId="128" priority="13602">
      <formula>IF(RIGHT(TEXT(AU29,"0.#"),1)=".",TRUE,FALSE)</formula>
    </cfRule>
  </conditionalFormatting>
  <conditionalFormatting sqref="AI49">
    <cfRule type="expression" dxfId="127" priority="13385">
      <formula>IF(RIGHT(TEXT(AI49,"0.#"),1)=".",FALSE,TRUE)</formula>
    </cfRule>
    <cfRule type="expression" dxfId="126" priority="13386">
      <formula>IF(RIGHT(TEXT(AI49,"0.#"),1)=".",TRUE,FALSE)</formula>
    </cfRule>
  </conditionalFormatting>
  <conditionalFormatting sqref="AM49">
    <cfRule type="expression" dxfId="125" priority="13383">
      <formula>IF(RIGHT(TEXT(AM49,"0.#"),1)=".",FALSE,TRUE)</formula>
    </cfRule>
    <cfRule type="expression" dxfId="124" priority="13384">
      <formula>IF(RIGHT(TEXT(AM49,"0.#"),1)=".",TRUE,FALSE)</formula>
    </cfRule>
  </conditionalFormatting>
  <conditionalFormatting sqref="AE50">
    <cfRule type="expression" dxfId="123" priority="13381">
      <formula>IF(RIGHT(TEXT(AE50,"0.#"),1)=".",FALSE,TRUE)</formula>
    </cfRule>
    <cfRule type="expression" dxfId="122" priority="13382">
      <formula>IF(RIGHT(TEXT(AE50,"0.#"),1)=".",TRUE,FALSE)</formula>
    </cfRule>
  </conditionalFormatting>
  <conditionalFormatting sqref="AI50">
    <cfRule type="expression" dxfId="121" priority="13379">
      <formula>IF(RIGHT(TEXT(AI50,"0.#"),1)=".",FALSE,TRUE)</formula>
    </cfRule>
    <cfRule type="expression" dxfId="120" priority="13380">
      <formula>IF(RIGHT(TEXT(AI50,"0.#"),1)=".",TRUE,FALSE)</formula>
    </cfRule>
  </conditionalFormatting>
  <conditionalFormatting sqref="AM50">
    <cfRule type="expression" dxfId="119" priority="13377">
      <formula>IF(RIGHT(TEXT(AM50,"0.#"),1)=".",FALSE,TRUE)</formula>
    </cfRule>
    <cfRule type="expression" dxfId="118" priority="13378">
      <formula>IF(RIGHT(TEXT(AM50,"0.#"),1)=".",TRUE,FALSE)</formula>
    </cfRule>
  </conditionalFormatting>
  <conditionalFormatting sqref="AQ50">
    <cfRule type="expression" dxfId="117" priority="13375">
      <formula>IF(RIGHT(TEXT(AQ50,"0.#"),1)=".",FALSE,TRUE)</formula>
    </cfRule>
    <cfRule type="expression" dxfId="116" priority="13376">
      <formula>IF(RIGHT(TEXT(AQ50,"0.#"),1)=".",TRUE,FALSE)</formula>
    </cfRule>
  </conditionalFormatting>
  <conditionalFormatting sqref="AE52">
    <cfRule type="expression" dxfId="115" priority="13317">
      <formula>IF(RIGHT(TEXT(AE52,"0.#"),1)=".",FALSE,TRUE)</formula>
    </cfRule>
    <cfRule type="expression" dxfId="114" priority="13318">
      <formula>IF(RIGHT(TEXT(AE52,"0.#"),1)=".",TRUE,FALSE)</formula>
    </cfRule>
  </conditionalFormatting>
  <conditionalFormatting sqref="AI52">
    <cfRule type="expression" dxfId="113" priority="13315">
      <formula>IF(RIGHT(TEXT(AI52,"0.#"),1)=".",FALSE,TRUE)</formula>
    </cfRule>
    <cfRule type="expression" dxfId="112" priority="13316">
      <formula>IF(RIGHT(TEXT(AI52,"0.#"),1)=".",TRUE,FALSE)</formula>
    </cfRule>
  </conditionalFormatting>
  <conditionalFormatting sqref="AM52">
    <cfRule type="expression" dxfId="111" priority="13313">
      <formula>IF(RIGHT(TEXT(AM52,"0.#"),1)=".",FALSE,TRUE)</formula>
    </cfRule>
    <cfRule type="expression" dxfId="110" priority="13314">
      <formula>IF(RIGHT(TEXT(AM52,"0.#"),1)=".",TRUE,FALSE)</formula>
    </cfRule>
  </conditionalFormatting>
  <conditionalFormatting sqref="AE53 AM53">
    <cfRule type="expression" dxfId="109" priority="13311">
      <formula>IF(RIGHT(TEXT(AE53,"0.#"),1)=".",FALSE,TRUE)</formula>
    </cfRule>
    <cfRule type="expression" dxfId="108" priority="13312">
      <formula>IF(RIGHT(TEXT(AE53,"0.#"),1)=".",TRUE,FALSE)</formula>
    </cfRule>
  </conditionalFormatting>
  <conditionalFormatting sqref="AI53">
    <cfRule type="expression" dxfId="107" priority="13309">
      <formula>IF(RIGHT(TEXT(AI53,"0.#"),1)=".",FALSE,TRUE)</formula>
    </cfRule>
    <cfRule type="expression" dxfId="106" priority="13310">
      <formula>IF(RIGHT(TEXT(AI53,"0.#"),1)=".",TRUE,FALSE)</formula>
    </cfRule>
  </conditionalFormatting>
  <conditionalFormatting sqref="AL143:AO143">
    <cfRule type="expression" dxfId="105" priority="2973">
      <formula>IF(AND(AL143&gt;=0, RIGHT(TEXT(AL143,"0.#"),1)&lt;&gt;"."),TRUE,FALSE)</formula>
    </cfRule>
    <cfRule type="expression" dxfId="104" priority="2974">
      <formula>IF(AND(AL143&gt;=0, RIGHT(TEXT(AL143,"0.#"),1)="."),TRUE,FALSE)</formula>
    </cfRule>
    <cfRule type="expression" dxfId="103" priority="2975">
      <formula>IF(AND(AL143&lt;0, RIGHT(TEXT(AL143,"0.#"),1)&lt;&gt;"."),TRUE,FALSE)</formula>
    </cfRule>
    <cfRule type="expression" dxfId="102" priority="2976">
      <formula>IF(AND(AL143&lt;0, RIGHT(TEXT(AL143,"0.#"),1)="."),TRUE,FALSE)</formula>
    </cfRule>
  </conditionalFormatting>
  <conditionalFormatting sqref="Y143">
    <cfRule type="expression" dxfId="101" priority="2971">
      <formula>IF(RIGHT(TEXT(Y143,"0.#"),1)=".",FALSE,TRUE)</formula>
    </cfRule>
    <cfRule type="expression" dxfId="100" priority="2972">
      <formula>IF(RIGHT(TEXT(Y143,"0.#"),1)=".",TRUE,FALSE)</formula>
    </cfRule>
  </conditionalFormatting>
  <conditionalFormatting sqref="AM44">
    <cfRule type="expression" dxfId="99" priority="2115">
      <formula>IF(RIGHT(TEXT(AM44,"0.#"),1)=".",FALSE,TRUE)</formula>
    </cfRule>
    <cfRule type="expression" dxfId="98" priority="2116">
      <formula>IF(RIGHT(TEXT(AM44,"0.#"),1)=".",TRUE,FALSE)</formula>
    </cfRule>
  </conditionalFormatting>
  <conditionalFormatting sqref="AI43">
    <cfRule type="expression" dxfId="97" priority="2119">
      <formula>IF(RIGHT(TEXT(AI43,"0.#"),1)=".",FALSE,TRUE)</formula>
    </cfRule>
    <cfRule type="expression" dxfId="96" priority="2120">
      <formula>IF(RIGHT(TEXT(AI43,"0.#"),1)=".",TRUE,FALSE)</formula>
    </cfRule>
  </conditionalFormatting>
  <conditionalFormatting sqref="AM43">
    <cfRule type="expression" dxfId="95" priority="2117">
      <formula>IF(RIGHT(TEXT(AM43,"0.#"),1)=".",FALSE,TRUE)</formula>
    </cfRule>
    <cfRule type="expression" dxfId="94" priority="2118">
      <formula>IF(RIGHT(TEXT(AM43,"0.#"),1)=".",TRUE,FALSE)</formula>
    </cfRule>
  </conditionalFormatting>
  <conditionalFormatting sqref="AU43:AU45">
    <cfRule type="expression" dxfId="93" priority="2109">
      <formula>IF(RIGHT(TEXT(AU43,"0.#"),1)=".",FALSE,TRUE)</formula>
    </cfRule>
    <cfRule type="expression" dxfId="92" priority="2110">
      <formula>IF(RIGHT(TEXT(AU43,"0.#"),1)=".",TRUE,FALSE)</formula>
    </cfRule>
  </conditionalFormatting>
  <conditionalFormatting sqref="AM45">
    <cfRule type="expression" dxfId="91" priority="2113">
      <formula>IF(RIGHT(TEXT(AM45,"0.#"),1)=".",FALSE,TRUE)</formula>
    </cfRule>
    <cfRule type="expression" dxfId="90" priority="2114">
      <formula>IF(RIGHT(TEXT(AM45,"0.#"),1)=".",TRUE,FALSE)</formula>
    </cfRule>
  </conditionalFormatting>
  <conditionalFormatting sqref="AQ43:AQ45">
    <cfRule type="expression" dxfId="89" priority="2111">
      <formula>IF(RIGHT(TEXT(AQ43,"0.#"),1)=".",FALSE,TRUE)</formula>
    </cfRule>
    <cfRule type="expression" dxfId="88" priority="2112">
      <formula>IF(RIGHT(TEXT(AQ43,"0.#"),1)=".",TRUE,FALSE)</formula>
    </cfRule>
  </conditionalFormatting>
  <conditionalFormatting sqref="W23">
    <cfRule type="expression" dxfId="87" priority="2467">
      <formula>IF(RIGHT(TEXT(W23,"0.#"),1)=".",FALSE,TRUE)</formula>
    </cfRule>
    <cfRule type="expression" dxfId="86" priority="2468">
      <formula>IF(RIGHT(TEXT(W23,"0.#"),1)=".",TRUE,FALSE)</formula>
    </cfRule>
  </conditionalFormatting>
  <conditionalFormatting sqref="W24:W25">
    <cfRule type="expression" dxfId="85" priority="2465">
      <formula>IF(RIGHT(TEXT(W24,"0.#"),1)=".",FALSE,TRUE)</formula>
    </cfRule>
    <cfRule type="expression" dxfId="84" priority="2466">
      <formula>IF(RIGHT(TEXT(W24,"0.#"),1)=".",TRUE,FALSE)</formula>
    </cfRule>
  </conditionalFormatting>
  <conditionalFormatting sqref="P23">
    <cfRule type="expression" dxfId="83" priority="2455">
      <formula>IF(RIGHT(TEXT(P23,"0.#"),1)=".",FALSE,TRUE)</formula>
    </cfRule>
    <cfRule type="expression" dxfId="82" priority="2456">
      <formula>IF(RIGHT(TEXT(P23,"0.#"),1)=".",TRUE,FALSE)</formula>
    </cfRule>
  </conditionalFormatting>
  <conditionalFormatting sqref="P24:P25">
    <cfRule type="expression" dxfId="81" priority="2453">
      <formula>IF(RIGHT(TEXT(P24,"0.#"),1)=".",FALSE,TRUE)</formula>
    </cfRule>
    <cfRule type="expression" dxfId="80" priority="2454">
      <formula>IF(RIGHT(TEXT(P24,"0.#"),1)=".",TRUE,FALSE)</formula>
    </cfRule>
  </conditionalFormatting>
  <conditionalFormatting sqref="AE36">
    <cfRule type="expression" dxfId="79" priority="2151">
      <formula>IF(RIGHT(TEXT(AE36,"0.#"),1)=".",FALSE,TRUE)</formula>
    </cfRule>
    <cfRule type="expression" dxfId="78" priority="2152">
      <formula>IF(RIGHT(TEXT(AE36,"0.#"),1)=".",TRUE,FALSE)</formula>
    </cfRule>
  </conditionalFormatting>
  <conditionalFormatting sqref="AM38">
    <cfRule type="expression" dxfId="77" priority="2135">
      <formula>IF(RIGHT(TEXT(AM38,"0.#"),1)=".",FALSE,TRUE)</formula>
    </cfRule>
    <cfRule type="expression" dxfId="76" priority="2136">
      <formula>IF(RIGHT(TEXT(AM38,"0.#"),1)=".",TRUE,FALSE)</formula>
    </cfRule>
  </conditionalFormatting>
  <conditionalFormatting sqref="AE37">
    <cfRule type="expression" dxfId="75" priority="2149">
      <formula>IF(RIGHT(TEXT(AE37,"0.#"),1)=".",FALSE,TRUE)</formula>
    </cfRule>
    <cfRule type="expression" dxfId="74" priority="2150">
      <formula>IF(RIGHT(TEXT(AE37,"0.#"),1)=".",TRUE,FALSE)</formula>
    </cfRule>
  </conditionalFormatting>
  <conditionalFormatting sqref="AE38">
    <cfRule type="expression" dxfId="73" priority="2147">
      <formula>IF(RIGHT(TEXT(AE38,"0.#"),1)=".",FALSE,TRUE)</formula>
    </cfRule>
    <cfRule type="expression" dxfId="72" priority="2148">
      <formula>IF(RIGHT(TEXT(AE38,"0.#"),1)=".",TRUE,FALSE)</formula>
    </cfRule>
  </conditionalFormatting>
  <conditionalFormatting sqref="AI38">
    <cfRule type="expression" dxfId="71" priority="2145">
      <formula>IF(RIGHT(TEXT(AI38,"0.#"),1)=".",FALSE,TRUE)</formula>
    </cfRule>
    <cfRule type="expression" dxfId="70" priority="2146">
      <formula>IF(RIGHT(TEXT(AI38,"0.#"),1)=".",TRUE,FALSE)</formula>
    </cfRule>
  </conditionalFormatting>
  <conditionalFormatting sqref="AI37">
    <cfRule type="expression" dxfId="69" priority="2143">
      <formula>IF(RIGHT(TEXT(AI37,"0.#"),1)=".",FALSE,TRUE)</formula>
    </cfRule>
    <cfRule type="expression" dxfId="68" priority="2144">
      <formula>IF(RIGHT(TEXT(AI37,"0.#"),1)=".",TRUE,FALSE)</formula>
    </cfRule>
  </conditionalFormatting>
  <conditionalFormatting sqref="AI36">
    <cfRule type="expression" dxfId="67" priority="2141">
      <formula>IF(RIGHT(TEXT(AI36,"0.#"),1)=".",FALSE,TRUE)</formula>
    </cfRule>
    <cfRule type="expression" dxfId="66" priority="2142">
      <formula>IF(RIGHT(TEXT(AI36,"0.#"),1)=".",TRUE,FALSE)</formula>
    </cfRule>
  </conditionalFormatting>
  <conditionalFormatting sqref="AM36">
    <cfRule type="expression" dxfId="65" priority="2139">
      <formula>IF(RIGHT(TEXT(AM36,"0.#"),1)=".",FALSE,TRUE)</formula>
    </cfRule>
    <cfRule type="expression" dxfId="64" priority="2140">
      <formula>IF(RIGHT(TEXT(AM36,"0.#"),1)=".",TRUE,FALSE)</formula>
    </cfRule>
  </conditionalFormatting>
  <conditionalFormatting sqref="AM37">
    <cfRule type="expression" dxfId="63" priority="2137">
      <formula>IF(RIGHT(TEXT(AM37,"0.#"),1)=".",FALSE,TRUE)</formula>
    </cfRule>
    <cfRule type="expression" dxfId="62" priority="2138">
      <formula>IF(RIGHT(TEXT(AM37,"0.#"),1)=".",TRUE,FALSE)</formula>
    </cfRule>
  </conditionalFormatting>
  <conditionalFormatting sqref="AQ36:AQ38">
    <cfRule type="expression" dxfId="61" priority="2133">
      <formula>IF(RIGHT(TEXT(AQ36,"0.#"),1)=".",FALSE,TRUE)</formula>
    </cfRule>
    <cfRule type="expression" dxfId="60" priority="2134">
      <formula>IF(RIGHT(TEXT(AQ36,"0.#"),1)=".",TRUE,FALSE)</formula>
    </cfRule>
  </conditionalFormatting>
  <conditionalFormatting sqref="AU36:AU38">
    <cfRule type="expression" dxfId="59" priority="2131">
      <formula>IF(RIGHT(TEXT(AU36,"0.#"),1)=".",FALSE,TRUE)</formula>
    </cfRule>
    <cfRule type="expression" dxfId="58" priority="2132">
      <formula>IF(RIGHT(TEXT(AU36,"0.#"),1)=".",TRUE,FALSE)</formula>
    </cfRule>
  </conditionalFormatting>
  <conditionalFormatting sqref="AE43">
    <cfRule type="expression" dxfId="57" priority="2129">
      <formula>IF(RIGHT(TEXT(AE43,"0.#"),1)=".",FALSE,TRUE)</formula>
    </cfRule>
    <cfRule type="expression" dxfId="56" priority="2130">
      <formula>IF(RIGHT(TEXT(AE43,"0.#"),1)=".",TRUE,FALSE)</formula>
    </cfRule>
  </conditionalFormatting>
  <conditionalFormatting sqref="AE44">
    <cfRule type="expression" dxfId="55" priority="2127">
      <formula>IF(RIGHT(TEXT(AE44,"0.#"),1)=".",FALSE,TRUE)</formula>
    </cfRule>
    <cfRule type="expression" dxfId="54" priority="2128">
      <formula>IF(RIGHT(TEXT(AE44,"0.#"),1)=".",TRUE,FALSE)</formula>
    </cfRule>
  </conditionalFormatting>
  <conditionalFormatting sqref="AE45">
    <cfRule type="expression" dxfId="53" priority="2125">
      <formula>IF(RIGHT(TEXT(AE45,"0.#"),1)=".",FALSE,TRUE)</formula>
    </cfRule>
    <cfRule type="expression" dxfId="52" priority="2126">
      <formula>IF(RIGHT(TEXT(AE45,"0.#"),1)=".",TRUE,FALSE)</formula>
    </cfRule>
  </conditionalFormatting>
  <conditionalFormatting sqref="AI45">
    <cfRule type="expression" dxfId="51" priority="2123">
      <formula>IF(RIGHT(TEXT(AI45,"0.#"),1)=".",FALSE,TRUE)</formula>
    </cfRule>
    <cfRule type="expression" dxfId="50" priority="2124">
      <formula>IF(RIGHT(TEXT(AI45,"0.#"),1)=".",TRUE,FALSE)</formula>
    </cfRule>
  </conditionalFormatting>
  <conditionalFormatting sqref="AI44">
    <cfRule type="expression" dxfId="49" priority="2121">
      <formula>IF(RIGHT(TEXT(AI44,"0.#"),1)=".",FALSE,TRUE)</formula>
    </cfRule>
    <cfRule type="expression" dxfId="48" priority="2122">
      <formula>IF(RIGHT(TEXT(AI44,"0.#"),1)=".",TRUE,FALSE)</formula>
    </cfRule>
  </conditionalFormatting>
  <conditionalFormatting sqref="AU49">
    <cfRule type="expression" dxfId="47" priority="619">
      <formula>IF(RIGHT(TEXT(AU49,"0.#"),1)=".",FALSE,TRUE)</formula>
    </cfRule>
    <cfRule type="expression" dxfId="46" priority="620">
      <formula>IF(RIGHT(TEXT(AU49,"0.#"),1)=".",TRUE,FALSE)</formula>
    </cfRule>
  </conditionalFormatting>
  <conditionalFormatting sqref="AU50">
    <cfRule type="expression" dxfId="45" priority="617">
      <formula>IF(RIGHT(TEXT(AU50,"0.#"),1)=".",FALSE,TRUE)</formula>
    </cfRule>
    <cfRule type="expression" dxfId="44" priority="618">
      <formula>IF(RIGHT(TEXT(AU50,"0.#"),1)=".",TRUE,FALSE)</formula>
    </cfRule>
  </conditionalFormatting>
  <conditionalFormatting sqref="P26:AC26">
    <cfRule type="expression" dxfId="43" priority="163">
      <formula>IF(RIGHT(TEXT(P26,"0.#"),1)=".",FALSE,TRUE)</formula>
    </cfRule>
    <cfRule type="expression" dxfId="42" priority="164">
      <formula>IF(RIGHT(TEXT(P26,"0.#"),1)=".",TRUE,FALSE)</formula>
    </cfRule>
  </conditionalFormatting>
  <conditionalFormatting sqref="AU135">
    <cfRule type="expression" dxfId="41" priority="159">
      <formula>IF(RIGHT(TEXT(AU135,"0.#"),1)=".",FALSE,TRUE)</formula>
    </cfRule>
    <cfRule type="expression" dxfId="40" priority="160">
      <formula>IF(RIGHT(TEXT(AU135,"0.#"),1)=".",TRUE,FALSE)</formula>
    </cfRule>
  </conditionalFormatting>
  <conditionalFormatting sqref="Y147">
    <cfRule type="expression" dxfId="39" priority="119">
      <formula>IF(RIGHT(TEXT(Y147,"0.#"),1)=".",FALSE,TRUE)</formula>
    </cfRule>
    <cfRule type="expression" dxfId="38" priority="120">
      <formula>IF(RIGHT(TEXT(Y147,"0.#"),1)=".",TRUE,FALSE)</formula>
    </cfRule>
  </conditionalFormatting>
  <conditionalFormatting sqref="AL147:AO147">
    <cfRule type="expression" dxfId="37" priority="121">
      <formula>IF(AND(AL147&gt;=0, RIGHT(TEXT(AL147,"0.#"),1)&lt;&gt;"."),TRUE,FALSE)</formula>
    </cfRule>
    <cfRule type="expression" dxfId="36" priority="122">
      <formula>IF(AND(AL147&gt;=0, RIGHT(TEXT(AL147,"0.#"),1)="."),TRUE,FALSE)</formula>
    </cfRule>
    <cfRule type="expression" dxfId="35" priority="123">
      <formula>IF(AND(AL147&lt;0, RIGHT(TEXT(AL147,"0.#"),1)&lt;&gt;"."),TRUE,FALSE)</formula>
    </cfRule>
    <cfRule type="expression" dxfId="34" priority="124">
      <formula>IF(AND(AL147&lt;0, RIGHT(TEXT(AL147,"0.#"),1)="."),TRUE,FALSE)</formula>
    </cfRule>
  </conditionalFormatting>
  <conditionalFormatting sqref="AU134">
    <cfRule type="expression" dxfId="33" priority="47">
      <formula>IF(RIGHT(TEXT(AU134,"0.#"),1)=".",FALSE,TRUE)</formula>
    </cfRule>
    <cfRule type="expression" dxfId="32" priority="48">
      <formula>IF(RIGHT(TEXT(AU134,"0.#"),1)=".",TRUE,FALSE)</formula>
    </cfRule>
  </conditionalFormatting>
  <conditionalFormatting sqref="Y155">
    <cfRule type="expression" dxfId="31" priority="37">
      <formula>IF(RIGHT(TEXT(Y155,"0.#"),1)=".",FALSE,TRUE)</formula>
    </cfRule>
    <cfRule type="expression" dxfId="30" priority="38">
      <formula>IF(RIGHT(TEXT(Y155,"0.#"),1)=".",TRUE,FALSE)</formula>
    </cfRule>
  </conditionalFormatting>
  <conditionalFormatting sqref="AL155:AO155">
    <cfRule type="expression" dxfId="29" priority="39">
      <formula>IF(AND(AL155&gt;=0, RIGHT(TEXT(AL155,"0.#"),1)&lt;&gt;"."),TRUE,FALSE)</formula>
    </cfRule>
    <cfRule type="expression" dxfId="28" priority="40">
      <formula>IF(AND(AL155&gt;=0, RIGHT(TEXT(AL155,"0.#"),1)="."),TRUE,FALSE)</formula>
    </cfRule>
    <cfRule type="expression" dxfId="27" priority="41">
      <formula>IF(AND(AL155&lt;0, RIGHT(TEXT(AL155,"0.#"),1)&lt;&gt;"."),TRUE,FALSE)</formula>
    </cfRule>
    <cfRule type="expression" dxfId="26" priority="42">
      <formula>IF(AND(AL155&lt;0, RIGHT(TEXT(AL155,"0.#"),1)="."),TRUE,FALSE)</formula>
    </cfRule>
  </conditionalFormatting>
  <conditionalFormatting sqref="AL156:AO156">
    <cfRule type="expression" dxfId="25" priority="33">
      <formula>IF(AND(AL156&gt;=0, RIGHT(TEXT(AL156,"0.#"),1)&lt;&gt;"."),TRUE,FALSE)</formula>
    </cfRule>
    <cfRule type="expression" dxfId="24" priority="34">
      <formula>IF(AND(AL156&gt;=0, RIGHT(TEXT(AL156,"0.#"),1)="."),TRUE,FALSE)</formula>
    </cfRule>
    <cfRule type="expression" dxfId="23" priority="35">
      <formula>IF(AND(AL156&lt;0, RIGHT(TEXT(AL156,"0.#"),1)&lt;&gt;"."),TRUE,FALSE)</formula>
    </cfRule>
    <cfRule type="expression" dxfId="22" priority="36">
      <formula>IF(AND(AL156&lt;0, RIGHT(TEXT(AL156,"0.#"),1)="."),TRUE,FALSE)</formula>
    </cfRule>
  </conditionalFormatting>
  <conditionalFormatting sqref="AL157:AO164">
    <cfRule type="expression" dxfId="21" priority="29">
      <formula>IF(AND(AL157&gt;=0, RIGHT(TEXT(AL157,"0.#"),1)&lt;&gt;"."),TRUE,FALSE)</formula>
    </cfRule>
    <cfRule type="expression" dxfId="20" priority="30">
      <formula>IF(AND(AL157&gt;=0, RIGHT(TEXT(AL157,"0.#"),1)="."),TRUE,FALSE)</formula>
    </cfRule>
    <cfRule type="expression" dxfId="19" priority="31">
      <formula>IF(AND(AL157&lt;0, RIGHT(TEXT(AL157,"0.#"),1)&lt;&gt;"."),TRUE,FALSE)</formula>
    </cfRule>
    <cfRule type="expression" dxfId="18" priority="32">
      <formula>IF(AND(AL157&lt;0, RIGHT(TEXT(AL157,"0.#"),1)="."),TRUE,FALSE)</formula>
    </cfRule>
  </conditionalFormatting>
  <conditionalFormatting sqref="Y156:Y164">
    <cfRule type="expression" dxfId="17" priority="27">
      <formula>IF(RIGHT(TEXT(Y156,"0.#"),1)=".",FALSE,TRUE)</formula>
    </cfRule>
    <cfRule type="expression" dxfId="16" priority="28">
      <formula>IF(RIGHT(TEXT(Y156,"0.#"),1)=".",TRUE,FALSE)</formula>
    </cfRule>
  </conditionalFormatting>
  <conditionalFormatting sqref="Y151">
    <cfRule type="expression" dxfId="15" priority="15">
      <formula>IF(RIGHT(TEXT(Y151,"0.#"),1)=".",FALSE,TRUE)</formula>
    </cfRule>
    <cfRule type="expression" dxfId="14" priority="16">
      <formula>IF(RIGHT(TEXT(Y151,"0.#"),1)=".",TRUE,FALSE)</formula>
    </cfRule>
  </conditionalFormatting>
  <conditionalFormatting sqref="AU130">
    <cfRule type="expression" dxfId="13" priority="13">
      <formula>IF(RIGHT(TEXT(AU130,"0.#"),1)=".",FALSE,TRUE)</formula>
    </cfRule>
    <cfRule type="expression" dxfId="12" priority="14">
      <formula>IF(RIGHT(TEXT(AU130,"0.#"),1)=".",TRUE,FALSE)</formula>
    </cfRule>
  </conditionalFormatting>
  <conditionalFormatting sqref="AU129">
    <cfRule type="expression" dxfId="11" priority="11">
      <formula>IF(RIGHT(TEXT(AU129,"0.#"),1)=".",FALSE,TRUE)</formula>
    </cfRule>
    <cfRule type="expression" dxfId="10" priority="12">
      <formula>IF(RIGHT(TEXT(AU129,"0.#"),1)=".",TRUE,FALSE)</formula>
    </cfRule>
  </conditionalFormatting>
  <conditionalFormatting sqref="AU128">
    <cfRule type="expression" dxfId="9" priority="9">
      <formula>IF(RIGHT(TEXT(AU128,"0.#"),1)=".",FALSE,TRUE)</formula>
    </cfRule>
    <cfRule type="expression" dxfId="8" priority="10">
      <formula>IF(RIGHT(TEXT(AU128,"0.#"),1)=".",TRUE,FALSE)</formula>
    </cfRule>
  </conditionalFormatting>
  <conditionalFormatting sqref="AL151:AO151">
    <cfRule type="expression" dxfId="7" priority="5">
      <formula>IF(AND(AL151&gt;=0, RIGHT(TEXT(AL151,"0.#"),1)&lt;&gt;"."),TRUE,FALSE)</formula>
    </cfRule>
    <cfRule type="expression" dxfId="6" priority="6">
      <formula>IF(AND(AL151&gt;=0, RIGHT(TEXT(AL151,"0.#"),1)="."),TRUE,FALSE)</formula>
    </cfRule>
    <cfRule type="expression" dxfId="5" priority="7">
      <formula>IF(AND(AL151&lt;0, RIGHT(TEXT(AL151,"0.#"),1)&lt;&gt;"."),TRUE,FALSE)</formula>
    </cfRule>
    <cfRule type="expression" dxfId="4" priority="8">
      <formula>IF(AND(AL151&lt;0, RIGHT(TEXT(AL151,"0.#"),1)="."),TRUE,FALSE)</formula>
    </cfRule>
  </conditionalFormatting>
  <conditionalFormatting sqref="AQ52">
    <cfRule type="expression" dxfId="3" priority="3">
      <formula>IF(RIGHT(TEXT(AQ52,"0.#"),1)=".",FALSE,TRUE)</formula>
    </cfRule>
    <cfRule type="expression" dxfId="2" priority="4">
      <formula>IF(RIGHT(TEXT(AQ52,"0.#"),1)=".",TRUE,FALSE)</formula>
    </cfRule>
  </conditionalFormatting>
  <conditionalFormatting sqref="AQ53">
    <cfRule type="expression" dxfId="1" priority="1">
      <formula>IF(RIGHT(TEXT(AQ53,"0.#"),1)=".",FALSE,TRUE)</formula>
    </cfRule>
    <cfRule type="expression" dxfId="0" priority="2">
      <formula>IF(RIGHT(TEXT(AQ53,"0.#"),1)=".",TRUE,FALSE)</formula>
    </cfRule>
  </conditionalFormatting>
  <dataValidations count="15">
    <dataValidation type="custom" imeMode="disabled" allowBlank="1" showInputMessage="1" showErrorMessage="1" sqref="AY23 P13:AX13 AR15:AX15 P14:AQ18 AR18:AX18 P19:AJ19 AQ28:AR28 AU28:AX28 AE29:AX31 AQ35:AR35 AU35:AX35 AE36:AX38 AQ42:AR42 AU42:AX42 AE43:AX45 AE49:AX50 AE52:AX52 Y128:AB130 AU128:AX130 Y134:AB135 AU134:AX135 Y143:AB143 AL143:AO143 Y147:AB147 AL147:AO147 Y151:AB151 AL151:AO151 Y157:AB164 AL157:AO164 P23:AC26">
      <formula1>OR(ISNUMBER(P13), P13="-")</formula1>
    </dataValidation>
    <dataValidation type="list" allowBlank="1" showInputMessage="1" showErrorMessage="1" sqref="S5:X5">
      <formula1>T終了年度</formula1>
    </dataValidation>
    <dataValidation type="list" allowBlank="1" showInputMessage="1" showErrorMessage="1" sqref="AO137">
      <formula1>"　, ☑"</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sqref="A83:E83">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43:O143 J147:O147 J151:O151 J157:O164">
      <formula1>OR(ISNUMBER(J143), J143="-")</formula1>
    </dataValidation>
    <dataValidation type="custom" imeMode="disabled" allowBlank="1" showInputMessage="1" showErrorMessage="1" sqref="AH143:AK143 AH147:AK147 AH151:AK151 AH157:AK164">
      <formula1>OR(AND(MOD(IF(ISNUMBER(AH143), AH143, 0.5),1)=0, 0&lt;=AH143), AH143="-")</formula1>
    </dataValidation>
    <dataValidation type="list" allowBlank="1" showInputMessage="1" showErrorMessage="1" sqref="A81:E8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6:M97 X96:Y97 AJ96:AK97 AU96:AV97">
      <formula1>0</formula1>
      <formula2>9999</formula2>
    </dataValidation>
    <dataValidation type="whole" allowBlank="1" showInputMessage="1" showErrorMessage="1" sqref="O96:P97 AA96:AB97 AM96:AN97 AX96:AX9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5" max="50" man="1"/>
    <brk id="77" max="50" man="1"/>
    <brk id="97" max="50" man="1"/>
    <brk id="138" max="50" man="1"/>
  </rowBreaks>
  <ignoredErrors>
    <ignoredError sqref="W26"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AO97 E96:G97 Q96:S97 AC96:AE97 AO96:AP96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AC143:AG143 AC147:AG147 AC151:AG151 AC157:AG164</xm:sqref>
        </x14:dataValidation>
        <x14:dataValidation type="list" allowBlank="1" showInputMessage="1" showErrorMessage="1">
          <x14:formula1>
            <xm:f>入力規則等!$U$37:$U$39</xm:f>
          </x14:formula1>
          <xm:sqref>I96:J96 U96:V96 AG96:AH96 AR96:AS96</xm:sqref>
        </x14:dataValidation>
        <x14:dataValidation type="list" allowBlank="1" showInputMessage="1" showErrorMessage="1">
          <x14:formula1>
            <xm:f>入力規則等!$U$7:$U$9</xm:f>
          </x14:formula1>
          <xm:sqref>I97:J97 U97:V97 AG97:AH97 AR97:AS97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97</v>
      </c>
      <c r="L1" s="25" t="s">
        <v>79</v>
      </c>
      <c r="O1" s="13"/>
      <c r="P1" s="26" t="s">
        <v>5</v>
      </c>
      <c r="Q1" s="26" t="s">
        <v>68</v>
      </c>
      <c r="T1" s="13"/>
      <c r="U1" s="29" t="s">
        <v>161</v>
      </c>
      <c r="W1" s="29" t="s">
        <v>160</v>
      </c>
      <c r="Y1" s="29" t="s">
        <v>76</v>
      </c>
      <c r="Z1" s="29" t="s">
        <v>397</v>
      </c>
      <c r="AA1" s="29" t="s">
        <v>77</v>
      </c>
      <c r="AB1" s="29" t="s">
        <v>398</v>
      </c>
      <c r="AC1" s="29" t="s">
        <v>32</v>
      </c>
      <c r="AD1" s="28"/>
      <c r="AE1" s="29" t="s">
        <v>44</v>
      </c>
      <c r="AF1" s="30"/>
      <c r="AG1" s="42" t="s">
        <v>176</v>
      </c>
      <c r="AI1" s="42" t="s">
        <v>178</v>
      </c>
      <c r="AK1" s="42" t="s">
        <v>182</v>
      </c>
      <c r="AM1" s="57"/>
      <c r="AN1" s="57"/>
      <c r="AP1" s="28" t="s">
        <v>223</v>
      </c>
    </row>
    <row r="2" spans="1:42" ht="13.5" customHeight="1" x14ac:dyDescent="0.15">
      <c r="A2" s="14" t="s">
        <v>80</v>
      </c>
      <c r="B2" s="15"/>
      <c r="C2" s="13" t="str">
        <f>IF(B2="","",A2)</f>
        <v/>
      </c>
      <c r="D2" s="13" t="str">
        <f>IF(C2="","",IF(D1&lt;&gt;"",CONCATENATE(D1,"、",C2),C2))</f>
        <v/>
      </c>
      <c r="F2" s="12" t="s">
        <v>67</v>
      </c>
      <c r="G2" s="17" t="s">
        <v>565</v>
      </c>
      <c r="H2" s="13" t="str">
        <f>IF(G2="","",F2)</f>
        <v>一般会計</v>
      </c>
      <c r="I2" s="13" t="str">
        <f>IF(H2="","",IF(I1&lt;&gt;"",CONCATENATE(I1,"、",H2),H2))</f>
        <v>一般会計</v>
      </c>
      <c r="K2" s="14" t="s">
        <v>98</v>
      </c>
      <c r="L2" s="15"/>
      <c r="M2" s="13" t="str">
        <f>IF(L2="","",K2)</f>
        <v/>
      </c>
      <c r="N2" s="13" t="str">
        <f>IF(M2="","",IF(N1&lt;&gt;"",CONCATENATE(N1,"、",M2),M2))</f>
        <v/>
      </c>
      <c r="O2" s="13"/>
      <c r="P2" s="12" t="s">
        <v>69</v>
      </c>
      <c r="Q2" s="17" t="s">
        <v>565</v>
      </c>
      <c r="R2" s="13" t="str">
        <f>IF(Q2="","",P2)</f>
        <v>直接実施</v>
      </c>
      <c r="S2" s="13" t="str">
        <f>IF(R2="","",IF(S1&lt;&gt;"",CONCATENATE(S1,"、",R2),R2))</f>
        <v>直接実施</v>
      </c>
      <c r="T2" s="13"/>
      <c r="U2" s="73">
        <v>20</v>
      </c>
      <c r="W2" s="32" t="s">
        <v>166</v>
      </c>
      <c r="Y2" s="32" t="s">
        <v>63</v>
      </c>
      <c r="Z2" s="32" t="s">
        <v>63</v>
      </c>
      <c r="AA2" s="66" t="s">
        <v>264</v>
      </c>
      <c r="AB2" s="66" t="s">
        <v>492</v>
      </c>
      <c r="AC2" s="67" t="s">
        <v>130</v>
      </c>
      <c r="AD2" s="28"/>
      <c r="AE2" s="34" t="s">
        <v>162</v>
      </c>
      <c r="AF2" s="30"/>
      <c r="AG2" s="43" t="s">
        <v>231</v>
      </c>
      <c r="AI2" s="42" t="s">
        <v>261</v>
      </c>
      <c r="AK2" s="42" t="s">
        <v>183</v>
      </c>
      <c r="AM2" s="57"/>
      <c r="AN2" s="57"/>
      <c r="AP2" s="43" t="s">
        <v>231</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523</v>
      </c>
      <c r="W3" s="32" t="s">
        <v>141</v>
      </c>
      <c r="Y3" s="32" t="s">
        <v>64</v>
      </c>
      <c r="Z3" s="32" t="s">
        <v>399</v>
      </c>
      <c r="AA3" s="66" t="s">
        <v>364</v>
      </c>
      <c r="AB3" s="66" t="s">
        <v>493</v>
      </c>
      <c r="AC3" s="67" t="s">
        <v>131</v>
      </c>
      <c r="AD3" s="28"/>
      <c r="AE3" s="34" t="s">
        <v>163</v>
      </c>
      <c r="AF3" s="30"/>
      <c r="AG3" s="43" t="s">
        <v>232</v>
      </c>
      <c r="AI3" s="42" t="s">
        <v>177</v>
      </c>
      <c r="AK3" s="42" t="str">
        <f>CHAR(CODE(AK2)+1)</f>
        <v>B</v>
      </c>
      <c r="AM3" s="57"/>
      <c r="AN3" s="57"/>
      <c r="AP3" s="43" t="s">
        <v>232</v>
      </c>
    </row>
    <row r="4" spans="1:42" ht="13.5" customHeight="1" x14ac:dyDescent="0.15">
      <c r="A4" s="14" t="s">
        <v>82</v>
      </c>
      <c r="B4" s="15" t="s">
        <v>565</v>
      </c>
      <c r="C4" s="13" t="str">
        <f t="shared" si="0"/>
        <v>沖縄振興</v>
      </c>
      <c r="D4" s="13" t="str">
        <f>IF(C4="",D3,IF(D3&lt;&gt;"",CONCATENATE(D3,"、",C4),C4))</f>
        <v>沖縄振興</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t="s">
        <v>565</v>
      </c>
      <c r="R4" s="13" t="str">
        <f t="shared" si="3"/>
        <v>補助</v>
      </c>
      <c r="S4" s="13" t="str">
        <f t="shared" si="4"/>
        <v>直接実施、補助</v>
      </c>
      <c r="T4" s="13"/>
      <c r="U4" s="32" t="s">
        <v>524</v>
      </c>
      <c r="W4" s="32" t="s">
        <v>142</v>
      </c>
      <c r="Y4" s="32" t="s">
        <v>271</v>
      </c>
      <c r="Z4" s="32" t="s">
        <v>400</v>
      </c>
      <c r="AA4" s="66" t="s">
        <v>365</v>
      </c>
      <c r="AB4" s="66" t="s">
        <v>494</v>
      </c>
      <c r="AC4" s="66" t="s">
        <v>132</v>
      </c>
      <c r="AD4" s="28"/>
      <c r="AE4" s="34" t="s">
        <v>164</v>
      </c>
      <c r="AF4" s="30"/>
      <c r="AG4" s="43" t="s">
        <v>233</v>
      </c>
      <c r="AI4" s="42" t="s">
        <v>179</v>
      </c>
      <c r="AK4" s="42" t="str">
        <f t="shared" ref="AK4:AK49" si="7">CHAR(CODE(AK3)+1)</f>
        <v>C</v>
      </c>
      <c r="AM4" s="57"/>
      <c r="AN4" s="57"/>
      <c r="AP4" s="43" t="s">
        <v>233</v>
      </c>
    </row>
    <row r="5" spans="1:42" ht="13.5" customHeight="1" x14ac:dyDescent="0.15">
      <c r="A5" s="14" t="s">
        <v>83</v>
      </c>
      <c r="B5" s="15"/>
      <c r="C5" s="13" t="str">
        <f t="shared" si="0"/>
        <v/>
      </c>
      <c r="D5" s="13" t="str">
        <f>IF(C5="",D4,IF(D4&lt;&gt;"",CONCATENATE(D4,"、",C5),C5))</f>
        <v>沖縄振興</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直接実施、補助</v>
      </c>
      <c r="T5" s="13"/>
      <c r="W5" s="32" t="s">
        <v>548</v>
      </c>
      <c r="Y5" s="32" t="s">
        <v>272</v>
      </c>
      <c r="Z5" s="32" t="s">
        <v>401</v>
      </c>
      <c r="AA5" s="66" t="s">
        <v>366</v>
      </c>
      <c r="AB5" s="66" t="s">
        <v>495</v>
      </c>
      <c r="AC5" s="66" t="s">
        <v>165</v>
      </c>
      <c r="AD5" s="31"/>
      <c r="AE5" s="34" t="s">
        <v>243</v>
      </c>
      <c r="AF5" s="30"/>
      <c r="AG5" s="43" t="s">
        <v>234</v>
      </c>
      <c r="AI5" s="42" t="s">
        <v>268</v>
      </c>
      <c r="AK5" s="42" t="str">
        <f t="shared" si="7"/>
        <v>D</v>
      </c>
      <c r="AP5" s="43" t="s">
        <v>234</v>
      </c>
    </row>
    <row r="6" spans="1:42" ht="13.5" customHeight="1" x14ac:dyDescent="0.15">
      <c r="A6" s="14" t="s">
        <v>84</v>
      </c>
      <c r="B6" s="15"/>
      <c r="C6" s="13" t="str">
        <f t="shared" si="0"/>
        <v/>
      </c>
      <c r="D6" s="13" t="str">
        <f t="shared" ref="D6:D21" si="8">IF(C6="",D5,IF(D5&lt;&gt;"",CONCATENATE(D5,"、",C6),C6))</f>
        <v>沖縄振興</v>
      </c>
      <c r="F6" s="18" t="s">
        <v>110</v>
      </c>
      <c r="G6" s="17"/>
      <c r="H6" s="13" t="str">
        <f t="shared" si="1"/>
        <v/>
      </c>
      <c r="I6" s="13" t="str">
        <f t="shared" si="5"/>
        <v>一般会計</v>
      </c>
      <c r="K6" s="14" t="s">
        <v>102</v>
      </c>
      <c r="L6" s="15" t="s">
        <v>565</v>
      </c>
      <c r="M6" s="13" t="str">
        <f t="shared" si="2"/>
        <v>公共事業</v>
      </c>
      <c r="N6" s="13" t="str">
        <f t="shared" si="6"/>
        <v>公共事業</v>
      </c>
      <c r="O6" s="13"/>
      <c r="P6" s="12" t="s">
        <v>73</v>
      </c>
      <c r="Q6" s="17"/>
      <c r="R6" s="13" t="str">
        <f t="shared" si="3"/>
        <v/>
      </c>
      <c r="S6" s="13" t="str">
        <f t="shared" si="4"/>
        <v>直接実施、補助</v>
      </c>
      <c r="T6" s="13"/>
      <c r="U6" s="32" t="s">
        <v>245</v>
      </c>
      <c r="W6" s="32" t="s">
        <v>143</v>
      </c>
      <c r="Y6" s="32" t="s">
        <v>273</v>
      </c>
      <c r="Z6" s="32" t="s">
        <v>402</v>
      </c>
      <c r="AA6" s="66" t="s">
        <v>367</v>
      </c>
      <c r="AB6" s="66" t="s">
        <v>496</v>
      </c>
      <c r="AC6" s="66" t="s">
        <v>133</v>
      </c>
      <c r="AD6" s="31"/>
      <c r="AE6" s="34" t="s">
        <v>241</v>
      </c>
      <c r="AF6" s="30"/>
      <c r="AG6" s="43" t="s">
        <v>235</v>
      </c>
      <c r="AI6" s="42" t="s">
        <v>269</v>
      </c>
      <c r="AK6" s="42" t="str">
        <f>CHAR(CODE(AK5)+1)</f>
        <v>E</v>
      </c>
      <c r="AP6" s="43" t="s">
        <v>235</v>
      </c>
    </row>
    <row r="7" spans="1:42" ht="13.5" customHeight="1" x14ac:dyDescent="0.15">
      <c r="A7" s="14" t="s">
        <v>85</v>
      </c>
      <c r="B7" s="15"/>
      <c r="C7" s="13" t="str">
        <f t="shared" si="0"/>
        <v/>
      </c>
      <c r="D7" s="13" t="str">
        <f t="shared" si="8"/>
        <v>沖縄振興</v>
      </c>
      <c r="F7" s="18" t="s">
        <v>190</v>
      </c>
      <c r="G7" s="17"/>
      <c r="H7" s="13" t="str">
        <f t="shared" si="1"/>
        <v/>
      </c>
      <c r="I7" s="13" t="str">
        <f t="shared" si="5"/>
        <v>一般会計</v>
      </c>
      <c r="K7" s="14" t="s">
        <v>103</v>
      </c>
      <c r="L7" s="15"/>
      <c r="M7" s="13" t="str">
        <f t="shared" si="2"/>
        <v/>
      </c>
      <c r="N7" s="13" t="str">
        <f t="shared" si="6"/>
        <v>公共事業</v>
      </c>
      <c r="O7" s="13"/>
      <c r="P7" s="12" t="s">
        <v>74</v>
      </c>
      <c r="Q7" s="17"/>
      <c r="R7" s="13" t="str">
        <f t="shared" si="3"/>
        <v/>
      </c>
      <c r="S7" s="13" t="str">
        <f t="shared" si="4"/>
        <v>直接実施、補助</v>
      </c>
      <c r="T7" s="13"/>
      <c r="U7" s="32"/>
      <c r="W7" s="32" t="s">
        <v>144</v>
      </c>
      <c r="Y7" s="32" t="s">
        <v>274</v>
      </c>
      <c r="Z7" s="32" t="s">
        <v>403</v>
      </c>
      <c r="AA7" s="66" t="s">
        <v>368</v>
      </c>
      <c r="AB7" s="66" t="s">
        <v>497</v>
      </c>
      <c r="AC7" s="31"/>
      <c r="AD7" s="31"/>
      <c r="AE7" s="32" t="s">
        <v>133</v>
      </c>
      <c r="AF7" s="30"/>
      <c r="AG7" s="43" t="s">
        <v>236</v>
      </c>
      <c r="AH7" s="60"/>
      <c r="AI7" s="43" t="s">
        <v>257</v>
      </c>
      <c r="AK7" s="42" t="str">
        <f>CHAR(CODE(AK6)+1)</f>
        <v>F</v>
      </c>
      <c r="AP7" s="43" t="s">
        <v>236</v>
      </c>
    </row>
    <row r="8" spans="1:42" ht="13.5" customHeight="1" x14ac:dyDescent="0.15">
      <c r="A8" s="14" t="s">
        <v>86</v>
      </c>
      <c r="B8" s="15"/>
      <c r="C8" s="13" t="str">
        <f t="shared" si="0"/>
        <v/>
      </c>
      <c r="D8" s="13" t="str">
        <f t="shared" si="8"/>
        <v>沖縄振興</v>
      </c>
      <c r="F8" s="18" t="s">
        <v>111</v>
      </c>
      <c r="G8" s="17"/>
      <c r="H8" s="13" t="str">
        <f t="shared" si="1"/>
        <v/>
      </c>
      <c r="I8" s="13" t="str">
        <f t="shared" si="5"/>
        <v>一般会計</v>
      </c>
      <c r="K8" s="14" t="s">
        <v>104</v>
      </c>
      <c r="L8" s="15"/>
      <c r="M8" s="13" t="str">
        <f t="shared" si="2"/>
        <v/>
      </c>
      <c r="N8" s="13" t="str">
        <f t="shared" si="6"/>
        <v>公共事業</v>
      </c>
      <c r="O8" s="13"/>
      <c r="P8" s="12" t="s">
        <v>75</v>
      </c>
      <c r="Q8" s="17"/>
      <c r="R8" s="13" t="str">
        <f t="shared" si="3"/>
        <v/>
      </c>
      <c r="S8" s="13" t="str">
        <f t="shared" si="4"/>
        <v>直接実施、補助</v>
      </c>
      <c r="T8" s="13"/>
      <c r="U8" s="32" t="s">
        <v>266</v>
      </c>
      <c r="W8" s="32" t="s">
        <v>145</v>
      </c>
      <c r="Y8" s="32" t="s">
        <v>275</v>
      </c>
      <c r="Z8" s="32" t="s">
        <v>404</v>
      </c>
      <c r="AA8" s="66" t="s">
        <v>369</v>
      </c>
      <c r="AB8" s="66" t="s">
        <v>498</v>
      </c>
      <c r="AC8" s="31"/>
      <c r="AD8" s="31"/>
      <c r="AE8" s="31"/>
      <c r="AF8" s="30"/>
      <c r="AG8" s="43" t="s">
        <v>237</v>
      </c>
      <c r="AI8" s="42" t="s">
        <v>258</v>
      </c>
      <c r="AK8" s="42" t="str">
        <f t="shared" si="7"/>
        <v>G</v>
      </c>
      <c r="AP8" s="43" t="s">
        <v>237</v>
      </c>
    </row>
    <row r="9" spans="1:42" ht="13.5" customHeight="1" x14ac:dyDescent="0.15">
      <c r="A9" s="14" t="s">
        <v>87</v>
      </c>
      <c r="B9" s="15"/>
      <c r="C9" s="13" t="str">
        <f t="shared" si="0"/>
        <v/>
      </c>
      <c r="D9" s="13" t="str">
        <f t="shared" si="8"/>
        <v>沖縄振興</v>
      </c>
      <c r="F9" s="18" t="s">
        <v>191</v>
      </c>
      <c r="G9" s="17"/>
      <c r="H9" s="13" t="str">
        <f t="shared" si="1"/>
        <v/>
      </c>
      <c r="I9" s="13" t="str">
        <f t="shared" si="5"/>
        <v>一般会計</v>
      </c>
      <c r="K9" s="14" t="s">
        <v>105</v>
      </c>
      <c r="L9" s="15"/>
      <c r="M9" s="13" t="str">
        <f t="shared" si="2"/>
        <v/>
      </c>
      <c r="N9" s="13" t="str">
        <f t="shared" si="6"/>
        <v>公共事業</v>
      </c>
      <c r="O9" s="13"/>
      <c r="P9" s="13"/>
      <c r="Q9" s="19"/>
      <c r="T9" s="13"/>
      <c r="U9" s="32" t="s">
        <v>267</v>
      </c>
      <c r="W9" s="32" t="s">
        <v>146</v>
      </c>
      <c r="Y9" s="32" t="s">
        <v>276</v>
      </c>
      <c r="Z9" s="32" t="s">
        <v>405</v>
      </c>
      <c r="AA9" s="66" t="s">
        <v>370</v>
      </c>
      <c r="AB9" s="66" t="s">
        <v>499</v>
      </c>
      <c r="AC9" s="31"/>
      <c r="AD9" s="31"/>
      <c r="AE9" s="31"/>
      <c r="AF9" s="30"/>
      <c r="AG9" s="43" t="s">
        <v>238</v>
      </c>
      <c r="AI9" s="56"/>
      <c r="AK9" s="42" t="str">
        <f t="shared" si="7"/>
        <v>H</v>
      </c>
      <c r="AP9" s="43" t="s">
        <v>238</v>
      </c>
    </row>
    <row r="10" spans="1:42" ht="13.5" customHeight="1" x14ac:dyDescent="0.15">
      <c r="A10" s="14" t="s">
        <v>209</v>
      </c>
      <c r="B10" s="15"/>
      <c r="C10" s="13" t="str">
        <f t="shared" si="0"/>
        <v/>
      </c>
      <c r="D10" s="13" t="str">
        <f t="shared" si="8"/>
        <v>沖縄振興</v>
      </c>
      <c r="F10" s="18" t="s">
        <v>112</v>
      </c>
      <c r="G10" s="17"/>
      <c r="H10" s="13" t="str">
        <f t="shared" si="1"/>
        <v/>
      </c>
      <c r="I10" s="13" t="str">
        <f t="shared" si="5"/>
        <v>一般会計</v>
      </c>
      <c r="K10" s="14" t="s">
        <v>210</v>
      </c>
      <c r="L10" s="15"/>
      <c r="M10" s="13" t="str">
        <f t="shared" si="2"/>
        <v/>
      </c>
      <c r="N10" s="13" t="str">
        <f t="shared" si="6"/>
        <v>公共事業</v>
      </c>
      <c r="O10" s="13"/>
      <c r="P10" s="13" t="str">
        <f>S8</f>
        <v>直接実施、補助</v>
      </c>
      <c r="Q10" s="19"/>
      <c r="T10" s="13"/>
      <c r="W10" s="32" t="s">
        <v>147</v>
      </c>
      <c r="Y10" s="32" t="s">
        <v>277</v>
      </c>
      <c r="Z10" s="32" t="s">
        <v>406</v>
      </c>
      <c r="AA10" s="66" t="s">
        <v>371</v>
      </c>
      <c r="AB10" s="66" t="s">
        <v>500</v>
      </c>
      <c r="AC10" s="31"/>
      <c r="AD10" s="31"/>
      <c r="AE10" s="31"/>
      <c r="AF10" s="30"/>
      <c r="AG10" s="43" t="s">
        <v>226</v>
      </c>
      <c r="AK10" s="42" t="str">
        <f t="shared" si="7"/>
        <v>I</v>
      </c>
      <c r="AP10" s="42" t="s">
        <v>224</v>
      </c>
    </row>
    <row r="11" spans="1:42" ht="13.5" customHeight="1" x14ac:dyDescent="0.15">
      <c r="A11" s="14" t="s">
        <v>88</v>
      </c>
      <c r="B11" s="15"/>
      <c r="C11" s="13" t="str">
        <f t="shared" si="0"/>
        <v/>
      </c>
      <c r="D11" s="13" t="str">
        <f t="shared" si="8"/>
        <v>沖縄振興</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148</v>
      </c>
      <c r="Y11" s="32" t="s">
        <v>278</v>
      </c>
      <c r="Z11" s="32" t="s">
        <v>407</v>
      </c>
      <c r="AA11" s="66" t="s">
        <v>372</v>
      </c>
      <c r="AB11" s="66" t="s">
        <v>501</v>
      </c>
      <c r="AC11" s="31"/>
      <c r="AD11" s="31"/>
      <c r="AE11" s="31"/>
      <c r="AF11" s="30"/>
      <c r="AG11" s="42" t="s">
        <v>229</v>
      </c>
      <c r="AK11" s="42" t="str">
        <f t="shared" si="7"/>
        <v>J</v>
      </c>
    </row>
    <row r="12" spans="1:42" ht="13.5" customHeight="1" x14ac:dyDescent="0.15">
      <c r="A12" s="14" t="s">
        <v>89</v>
      </c>
      <c r="B12" s="15"/>
      <c r="C12" s="13" t="str">
        <f t="shared" ref="C12:C24" si="9">IF(B12="","",A12)</f>
        <v/>
      </c>
      <c r="D12" s="13" t="str">
        <f t="shared" si="8"/>
        <v>沖縄振興</v>
      </c>
      <c r="F12" s="18" t="s">
        <v>114</v>
      </c>
      <c r="G12" s="17"/>
      <c r="H12" s="13" t="str">
        <f t="shared" si="1"/>
        <v/>
      </c>
      <c r="I12" s="13" t="str">
        <f t="shared" si="5"/>
        <v>一般会計</v>
      </c>
      <c r="K12" s="13"/>
      <c r="L12" s="13"/>
      <c r="O12" s="13"/>
      <c r="P12" s="13"/>
      <c r="Q12" s="19"/>
      <c r="T12" s="13"/>
      <c r="U12" s="29" t="s">
        <v>525</v>
      </c>
      <c r="W12" s="32" t="s">
        <v>149</v>
      </c>
      <c r="Y12" s="32" t="s">
        <v>279</v>
      </c>
      <c r="Z12" s="32" t="s">
        <v>408</v>
      </c>
      <c r="AA12" s="66" t="s">
        <v>373</v>
      </c>
      <c r="AB12" s="66" t="s">
        <v>502</v>
      </c>
      <c r="AC12" s="31"/>
      <c r="AD12" s="31"/>
      <c r="AE12" s="31"/>
      <c r="AF12" s="30"/>
      <c r="AG12" s="42" t="s">
        <v>227</v>
      </c>
      <c r="AK12" s="42" t="str">
        <f t="shared" si="7"/>
        <v>K</v>
      </c>
    </row>
    <row r="13" spans="1:42" ht="13.5" customHeight="1" x14ac:dyDescent="0.15">
      <c r="A13" s="14" t="s">
        <v>90</v>
      </c>
      <c r="B13" s="15"/>
      <c r="C13" s="13" t="str">
        <f t="shared" si="9"/>
        <v/>
      </c>
      <c r="D13" s="13" t="str">
        <f t="shared" si="8"/>
        <v>沖縄振興</v>
      </c>
      <c r="F13" s="18" t="s">
        <v>115</v>
      </c>
      <c r="G13" s="17"/>
      <c r="H13" s="13" t="str">
        <f t="shared" si="1"/>
        <v/>
      </c>
      <c r="I13" s="13" t="str">
        <f t="shared" si="5"/>
        <v>一般会計</v>
      </c>
      <c r="K13" s="13" t="str">
        <f>N11</f>
        <v>公共事業</v>
      </c>
      <c r="L13" s="13"/>
      <c r="O13" s="13"/>
      <c r="P13" s="13"/>
      <c r="Q13" s="19"/>
      <c r="T13" s="13"/>
      <c r="U13" s="32" t="s">
        <v>166</v>
      </c>
      <c r="W13" s="32" t="s">
        <v>150</v>
      </c>
      <c r="Y13" s="32" t="s">
        <v>280</v>
      </c>
      <c r="Z13" s="32" t="s">
        <v>409</v>
      </c>
      <c r="AA13" s="66" t="s">
        <v>374</v>
      </c>
      <c r="AB13" s="66" t="s">
        <v>503</v>
      </c>
      <c r="AC13" s="31"/>
      <c r="AD13" s="31"/>
      <c r="AE13" s="31"/>
      <c r="AF13" s="30"/>
      <c r="AG13" s="42" t="s">
        <v>228</v>
      </c>
      <c r="AK13" s="42" t="str">
        <f t="shared" si="7"/>
        <v>L</v>
      </c>
    </row>
    <row r="14" spans="1:42" ht="13.5" customHeight="1" x14ac:dyDescent="0.15">
      <c r="A14" s="14" t="s">
        <v>91</v>
      </c>
      <c r="B14" s="15"/>
      <c r="C14" s="13" t="str">
        <f t="shared" si="9"/>
        <v/>
      </c>
      <c r="D14" s="13" t="str">
        <f t="shared" si="8"/>
        <v>沖縄振興</v>
      </c>
      <c r="F14" s="18" t="s">
        <v>116</v>
      </c>
      <c r="G14" s="17"/>
      <c r="H14" s="13" t="str">
        <f t="shared" si="1"/>
        <v/>
      </c>
      <c r="I14" s="13" t="str">
        <f t="shared" si="5"/>
        <v>一般会計</v>
      </c>
      <c r="K14" s="13"/>
      <c r="L14" s="13"/>
      <c r="O14" s="13"/>
      <c r="P14" s="13"/>
      <c r="Q14" s="19"/>
      <c r="T14" s="13"/>
      <c r="U14" s="32" t="s">
        <v>526</v>
      </c>
      <c r="W14" s="32" t="s">
        <v>151</v>
      </c>
      <c r="Y14" s="32" t="s">
        <v>281</v>
      </c>
      <c r="Z14" s="32" t="s">
        <v>410</v>
      </c>
      <c r="AA14" s="66" t="s">
        <v>375</v>
      </c>
      <c r="AB14" s="66" t="s">
        <v>504</v>
      </c>
      <c r="AC14" s="31"/>
      <c r="AD14" s="31"/>
      <c r="AE14" s="31"/>
      <c r="AF14" s="30"/>
      <c r="AG14" s="56"/>
      <c r="AK14" s="42" t="str">
        <f t="shared" si="7"/>
        <v>M</v>
      </c>
    </row>
    <row r="15" spans="1:42" ht="13.5" customHeight="1" x14ac:dyDescent="0.15">
      <c r="A15" s="14" t="s">
        <v>92</v>
      </c>
      <c r="B15" s="15"/>
      <c r="C15" s="13" t="str">
        <f t="shared" si="9"/>
        <v/>
      </c>
      <c r="D15" s="13" t="str">
        <f t="shared" si="8"/>
        <v>沖縄振興</v>
      </c>
      <c r="F15" s="18" t="s">
        <v>117</v>
      </c>
      <c r="G15" s="17"/>
      <c r="H15" s="13" t="str">
        <f t="shared" si="1"/>
        <v/>
      </c>
      <c r="I15" s="13" t="str">
        <f t="shared" si="5"/>
        <v>一般会計</v>
      </c>
      <c r="K15" s="13"/>
      <c r="L15" s="13"/>
      <c r="O15" s="13"/>
      <c r="P15" s="13"/>
      <c r="Q15" s="19"/>
      <c r="T15" s="13"/>
      <c r="U15" s="32" t="s">
        <v>527</v>
      </c>
      <c r="W15" s="32" t="s">
        <v>152</v>
      </c>
      <c r="Y15" s="32" t="s">
        <v>282</v>
      </c>
      <c r="Z15" s="32" t="s">
        <v>411</v>
      </c>
      <c r="AA15" s="66" t="s">
        <v>376</v>
      </c>
      <c r="AB15" s="66" t="s">
        <v>505</v>
      </c>
      <c r="AC15" s="31"/>
      <c r="AD15" s="31"/>
      <c r="AE15" s="31"/>
      <c r="AF15" s="30"/>
      <c r="AG15" s="57"/>
      <c r="AK15" s="42" t="str">
        <f t="shared" si="7"/>
        <v>N</v>
      </c>
    </row>
    <row r="16" spans="1:42" ht="13.5" customHeight="1" x14ac:dyDescent="0.15">
      <c r="A16" s="14" t="s">
        <v>93</v>
      </c>
      <c r="B16" s="15"/>
      <c r="C16" s="13" t="str">
        <f t="shared" si="9"/>
        <v/>
      </c>
      <c r="D16" s="13" t="str">
        <f t="shared" si="8"/>
        <v>沖縄振興</v>
      </c>
      <c r="F16" s="18" t="s">
        <v>118</v>
      </c>
      <c r="G16" s="17"/>
      <c r="H16" s="13" t="str">
        <f t="shared" si="1"/>
        <v/>
      </c>
      <c r="I16" s="13" t="str">
        <f t="shared" si="5"/>
        <v>一般会計</v>
      </c>
      <c r="K16" s="13"/>
      <c r="L16" s="13"/>
      <c r="O16" s="13"/>
      <c r="P16" s="13"/>
      <c r="Q16" s="19"/>
      <c r="T16" s="13"/>
      <c r="U16" s="32" t="s">
        <v>528</v>
      </c>
      <c r="W16" s="32" t="s">
        <v>153</v>
      </c>
      <c r="Y16" s="32" t="s">
        <v>283</v>
      </c>
      <c r="Z16" s="32" t="s">
        <v>412</v>
      </c>
      <c r="AA16" s="66" t="s">
        <v>377</v>
      </c>
      <c r="AB16" s="66" t="s">
        <v>506</v>
      </c>
      <c r="AC16" s="31"/>
      <c r="AD16" s="31"/>
      <c r="AE16" s="31"/>
      <c r="AF16" s="30"/>
      <c r="AG16" s="57"/>
      <c r="AK16" s="42" t="str">
        <f t="shared" si="7"/>
        <v>O</v>
      </c>
    </row>
    <row r="17" spans="1:37" ht="13.5" customHeight="1" x14ac:dyDescent="0.15">
      <c r="A17" s="14" t="s">
        <v>94</v>
      </c>
      <c r="B17" s="15"/>
      <c r="C17" s="13" t="str">
        <f t="shared" si="9"/>
        <v/>
      </c>
      <c r="D17" s="13" t="str">
        <f t="shared" si="8"/>
        <v>沖縄振興</v>
      </c>
      <c r="F17" s="18" t="s">
        <v>119</v>
      </c>
      <c r="G17" s="17"/>
      <c r="H17" s="13" t="str">
        <f t="shared" si="1"/>
        <v/>
      </c>
      <c r="I17" s="13" t="str">
        <f t="shared" si="5"/>
        <v>一般会計</v>
      </c>
      <c r="K17" s="13"/>
      <c r="L17" s="13"/>
      <c r="O17" s="13"/>
      <c r="P17" s="13"/>
      <c r="Q17" s="19"/>
      <c r="T17" s="13"/>
      <c r="U17" s="32" t="s">
        <v>529</v>
      </c>
      <c r="W17" s="32" t="s">
        <v>154</v>
      </c>
      <c r="Y17" s="32" t="s">
        <v>284</v>
      </c>
      <c r="Z17" s="32" t="s">
        <v>413</v>
      </c>
      <c r="AA17" s="66" t="s">
        <v>378</v>
      </c>
      <c r="AB17" s="66" t="s">
        <v>507</v>
      </c>
      <c r="AC17" s="31"/>
      <c r="AD17" s="31"/>
      <c r="AE17" s="31"/>
      <c r="AF17" s="30"/>
      <c r="AG17" s="57"/>
      <c r="AK17" s="42" t="str">
        <f t="shared" si="7"/>
        <v>P</v>
      </c>
    </row>
    <row r="18" spans="1:37" ht="13.5" customHeight="1" x14ac:dyDescent="0.15">
      <c r="A18" s="14" t="s">
        <v>95</v>
      </c>
      <c r="B18" s="15"/>
      <c r="C18" s="13" t="str">
        <f t="shared" si="9"/>
        <v/>
      </c>
      <c r="D18" s="13" t="str">
        <f t="shared" si="8"/>
        <v>沖縄振興</v>
      </c>
      <c r="F18" s="18" t="s">
        <v>120</v>
      </c>
      <c r="G18" s="17"/>
      <c r="H18" s="13" t="str">
        <f t="shared" si="1"/>
        <v/>
      </c>
      <c r="I18" s="13" t="str">
        <f t="shared" si="5"/>
        <v>一般会計</v>
      </c>
      <c r="K18" s="13"/>
      <c r="L18" s="13"/>
      <c r="O18" s="13"/>
      <c r="P18" s="13"/>
      <c r="Q18" s="19"/>
      <c r="T18" s="13"/>
      <c r="U18" s="32" t="s">
        <v>530</v>
      </c>
      <c r="W18" s="32" t="s">
        <v>155</v>
      </c>
      <c r="Y18" s="32" t="s">
        <v>285</v>
      </c>
      <c r="Z18" s="32" t="s">
        <v>414</v>
      </c>
      <c r="AA18" s="66" t="s">
        <v>379</v>
      </c>
      <c r="AB18" s="66" t="s">
        <v>508</v>
      </c>
      <c r="AC18" s="31"/>
      <c r="AD18" s="31"/>
      <c r="AE18" s="31"/>
      <c r="AF18" s="30"/>
      <c r="AK18" s="42" t="str">
        <f t="shared" si="7"/>
        <v>Q</v>
      </c>
    </row>
    <row r="19" spans="1:37" ht="13.5" customHeight="1" x14ac:dyDescent="0.15">
      <c r="A19" s="14" t="s">
        <v>96</v>
      </c>
      <c r="B19" s="15"/>
      <c r="C19" s="13" t="str">
        <f t="shared" si="9"/>
        <v/>
      </c>
      <c r="D19" s="13" t="str">
        <f t="shared" si="8"/>
        <v>沖縄振興</v>
      </c>
      <c r="F19" s="18" t="s">
        <v>121</v>
      </c>
      <c r="G19" s="17"/>
      <c r="H19" s="13" t="str">
        <f t="shared" si="1"/>
        <v/>
      </c>
      <c r="I19" s="13" t="str">
        <f t="shared" si="5"/>
        <v>一般会計</v>
      </c>
      <c r="K19" s="13"/>
      <c r="L19" s="13"/>
      <c r="O19" s="13"/>
      <c r="P19" s="13"/>
      <c r="Q19" s="19"/>
      <c r="T19" s="13"/>
      <c r="U19" s="32" t="s">
        <v>531</v>
      </c>
      <c r="W19" s="32" t="s">
        <v>156</v>
      </c>
      <c r="Y19" s="32" t="s">
        <v>286</v>
      </c>
      <c r="Z19" s="32" t="s">
        <v>415</v>
      </c>
      <c r="AA19" s="66" t="s">
        <v>380</v>
      </c>
      <c r="AB19" s="66" t="s">
        <v>509</v>
      </c>
      <c r="AC19" s="31"/>
      <c r="AD19" s="31"/>
      <c r="AE19" s="31"/>
      <c r="AF19" s="30"/>
      <c r="AK19" s="42" t="str">
        <f t="shared" si="7"/>
        <v>R</v>
      </c>
    </row>
    <row r="20" spans="1:37" ht="13.5" customHeight="1" x14ac:dyDescent="0.15">
      <c r="A20" s="14" t="s">
        <v>201</v>
      </c>
      <c r="B20" s="15"/>
      <c r="C20" s="13" t="str">
        <f t="shared" si="9"/>
        <v/>
      </c>
      <c r="D20" s="13" t="str">
        <f t="shared" si="8"/>
        <v>沖縄振興</v>
      </c>
      <c r="F20" s="18" t="s">
        <v>200</v>
      </c>
      <c r="G20" s="17"/>
      <c r="H20" s="13" t="str">
        <f t="shared" si="1"/>
        <v/>
      </c>
      <c r="I20" s="13" t="str">
        <f t="shared" si="5"/>
        <v>一般会計</v>
      </c>
      <c r="K20" s="13"/>
      <c r="L20" s="13"/>
      <c r="O20" s="13"/>
      <c r="P20" s="13"/>
      <c r="Q20" s="19"/>
      <c r="T20" s="13"/>
      <c r="U20" s="32" t="s">
        <v>532</v>
      </c>
      <c r="W20" s="32" t="s">
        <v>157</v>
      </c>
      <c r="Y20" s="32" t="s">
        <v>287</v>
      </c>
      <c r="Z20" s="32" t="s">
        <v>416</v>
      </c>
      <c r="AA20" s="66" t="s">
        <v>381</v>
      </c>
      <c r="AB20" s="66" t="s">
        <v>510</v>
      </c>
      <c r="AC20" s="31"/>
      <c r="AD20" s="31"/>
      <c r="AE20" s="31"/>
      <c r="AF20" s="30"/>
      <c r="AK20" s="42" t="str">
        <f t="shared" si="7"/>
        <v>S</v>
      </c>
    </row>
    <row r="21" spans="1:37" ht="13.5" customHeight="1" x14ac:dyDescent="0.15">
      <c r="A21" s="14" t="s">
        <v>202</v>
      </c>
      <c r="B21" s="15"/>
      <c r="C21" s="13" t="str">
        <f t="shared" si="9"/>
        <v/>
      </c>
      <c r="D21" s="13" t="str">
        <f t="shared" si="8"/>
        <v>沖縄振興</v>
      </c>
      <c r="F21" s="18" t="s">
        <v>122</v>
      </c>
      <c r="G21" s="17"/>
      <c r="H21" s="13" t="str">
        <f t="shared" si="1"/>
        <v/>
      </c>
      <c r="I21" s="13" t="str">
        <f t="shared" si="5"/>
        <v>一般会計</v>
      </c>
      <c r="K21" s="13"/>
      <c r="L21" s="13"/>
      <c r="O21" s="13"/>
      <c r="P21" s="13"/>
      <c r="Q21" s="19"/>
      <c r="T21" s="13"/>
      <c r="U21" s="32" t="s">
        <v>533</v>
      </c>
      <c r="W21" s="32" t="s">
        <v>158</v>
      </c>
      <c r="Y21" s="32" t="s">
        <v>288</v>
      </c>
      <c r="Z21" s="32" t="s">
        <v>417</v>
      </c>
      <c r="AA21" s="66" t="s">
        <v>382</v>
      </c>
      <c r="AB21" s="66" t="s">
        <v>511</v>
      </c>
      <c r="AC21" s="31"/>
      <c r="AD21" s="31"/>
      <c r="AE21" s="31"/>
      <c r="AF21" s="30"/>
      <c r="AK21" s="42" t="str">
        <f t="shared" si="7"/>
        <v>T</v>
      </c>
    </row>
    <row r="22" spans="1:37" ht="13.5" customHeight="1" x14ac:dyDescent="0.15">
      <c r="A22" s="14" t="s">
        <v>203</v>
      </c>
      <c r="B22" s="15"/>
      <c r="C22" s="13" t="str">
        <f t="shared" si="9"/>
        <v/>
      </c>
      <c r="D22" s="13" t="str">
        <f>IF(C22="",D21,IF(D21&lt;&gt;"",CONCATENATE(D21,"、",C22),C22))</f>
        <v>沖縄振興</v>
      </c>
      <c r="F22" s="18" t="s">
        <v>123</v>
      </c>
      <c r="G22" s="17"/>
      <c r="H22" s="13" t="str">
        <f t="shared" si="1"/>
        <v/>
      </c>
      <c r="I22" s="13" t="str">
        <f t="shared" si="5"/>
        <v>一般会計</v>
      </c>
      <c r="K22" s="13"/>
      <c r="L22" s="13"/>
      <c r="O22" s="13"/>
      <c r="P22" s="13"/>
      <c r="Q22" s="19"/>
      <c r="T22" s="13"/>
      <c r="U22" s="32" t="s">
        <v>534</v>
      </c>
      <c r="W22" s="32" t="s">
        <v>159</v>
      </c>
      <c r="Y22" s="32" t="s">
        <v>289</v>
      </c>
      <c r="Z22" s="32" t="s">
        <v>418</v>
      </c>
      <c r="AA22" s="66" t="s">
        <v>383</v>
      </c>
      <c r="AB22" s="66" t="s">
        <v>512</v>
      </c>
      <c r="AC22" s="31"/>
      <c r="AD22" s="31"/>
      <c r="AE22" s="31"/>
      <c r="AF22" s="30"/>
      <c r="AK22" s="42" t="str">
        <f t="shared" si="7"/>
        <v>U</v>
      </c>
    </row>
    <row r="23" spans="1:37" ht="13.5" customHeight="1" x14ac:dyDescent="0.15">
      <c r="A23" s="14" t="s">
        <v>204</v>
      </c>
      <c r="B23" s="15"/>
      <c r="C23" s="13" t="str">
        <f t="shared" si="9"/>
        <v/>
      </c>
      <c r="D23" s="13" t="str">
        <f>IF(C23="",D22,IF(D22&lt;&gt;"",CONCATENATE(D22,"、",C23),C23))</f>
        <v>沖縄振興</v>
      </c>
      <c r="F23" s="18" t="s">
        <v>124</v>
      </c>
      <c r="G23" s="17"/>
      <c r="H23" s="13" t="str">
        <f t="shared" si="1"/>
        <v/>
      </c>
      <c r="I23" s="13" t="str">
        <f t="shared" si="5"/>
        <v>一般会計</v>
      </c>
      <c r="K23" s="13"/>
      <c r="L23" s="13"/>
      <c r="O23" s="13"/>
      <c r="P23" s="13"/>
      <c r="Q23" s="19"/>
      <c r="T23" s="13"/>
      <c r="U23" s="32" t="s">
        <v>535</v>
      </c>
      <c r="W23" s="32" t="s">
        <v>550</v>
      </c>
      <c r="Y23" s="32" t="s">
        <v>290</v>
      </c>
      <c r="Z23" s="32" t="s">
        <v>419</v>
      </c>
      <c r="AA23" s="66" t="s">
        <v>384</v>
      </c>
      <c r="AB23" s="66" t="s">
        <v>513</v>
      </c>
      <c r="AC23" s="31"/>
      <c r="AD23" s="31"/>
      <c r="AE23" s="31"/>
      <c r="AF23" s="30"/>
      <c r="AK23" s="42" t="str">
        <f t="shared" si="7"/>
        <v>V</v>
      </c>
    </row>
    <row r="24" spans="1:37" ht="13.5" customHeight="1" x14ac:dyDescent="0.15">
      <c r="A24" s="63" t="s">
        <v>259</v>
      </c>
      <c r="B24" s="15"/>
      <c r="C24" s="13" t="str">
        <f t="shared" si="9"/>
        <v/>
      </c>
      <c r="D24" s="13" t="str">
        <f>IF(C24="",D23,IF(D23&lt;&gt;"",CONCATENATE(D23,"、",C24),C24))</f>
        <v>沖縄振興</v>
      </c>
      <c r="F24" s="18" t="s">
        <v>262</v>
      </c>
      <c r="G24" s="17"/>
      <c r="H24" s="13" t="str">
        <f t="shared" si="1"/>
        <v/>
      </c>
      <c r="I24" s="13" t="str">
        <f t="shared" si="5"/>
        <v>一般会計</v>
      </c>
      <c r="K24" s="13"/>
      <c r="L24" s="13"/>
      <c r="O24" s="13"/>
      <c r="P24" s="13"/>
      <c r="Q24" s="19"/>
      <c r="T24" s="13"/>
      <c r="U24" s="32" t="s">
        <v>536</v>
      </c>
      <c r="Y24" s="32" t="s">
        <v>291</v>
      </c>
      <c r="Z24" s="32" t="s">
        <v>420</v>
      </c>
      <c r="AA24" s="66" t="s">
        <v>385</v>
      </c>
      <c r="AB24" s="66" t="s">
        <v>514</v>
      </c>
      <c r="AC24" s="31"/>
      <c r="AD24" s="31"/>
      <c r="AE24" s="31"/>
      <c r="AF24" s="30"/>
      <c r="AK24" s="42" t="str">
        <f>CHAR(CODE(AK23)+1)</f>
        <v>W</v>
      </c>
    </row>
    <row r="25" spans="1:37" ht="13.5" customHeight="1" x14ac:dyDescent="0.15">
      <c r="A25" s="65"/>
      <c r="B25" s="64"/>
      <c r="F25" s="18" t="s">
        <v>125</v>
      </c>
      <c r="G25" s="17"/>
      <c r="H25" s="13" t="str">
        <f t="shared" si="1"/>
        <v/>
      </c>
      <c r="I25" s="13" t="str">
        <f t="shared" si="5"/>
        <v>一般会計</v>
      </c>
      <c r="K25" s="13"/>
      <c r="L25" s="13"/>
      <c r="O25" s="13"/>
      <c r="P25" s="13"/>
      <c r="Q25" s="19"/>
      <c r="T25" s="13"/>
      <c r="U25" s="32" t="s">
        <v>537</v>
      </c>
      <c r="Y25" s="32" t="s">
        <v>292</v>
      </c>
      <c r="Z25" s="32" t="s">
        <v>421</v>
      </c>
      <c r="AA25" s="66" t="s">
        <v>386</v>
      </c>
      <c r="AB25" s="66" t="s">
        <v>515</v>
      </c>
      <c r="AC25" s="31"/>
      <c r="AD25" s="31"/>
      <c r="AE25" s="31"/>
      <c r="AF25" s="30"/>
      <c r="AK25" s="42" t="str">
        <f t="shared" si="7"/>
        <v>X</v>
      </c>
    </row>
    <row r="26" spans="1:37" ht="13.5" customHeight="1" x14ac:dyDescent="0.15">
      <c r="A26" s="62"/>
      <c r="B26" s="61"/>
      <c r="F26" s="18" t="s">
        <v>126</v>
      </c>
      <c r="G26" s="17"/>
      <c r="H26" s="13" t="str">
        <f t="shared" si="1"/>
        <v/>
      </c>
      <c r="I26" s="13" t="str">
        <f t="shared" si="5"/>
        <v>一般会計</v>
      </c>
      <c r="K26" s="13"/>
      <c r="L26" s="13"/>
      <c r="O26" s="13"/>
      <c r="P26" s="13"/>
      <c r="Q26" s="19"/>
      <c r="T26" s="13"/>
      <c r="U26" s="32" t="s">
        <v>538</v>
      </c>
      <c r="Y26" s="32" t="s">
        <v>293</v>
      </c>
      <c r="Z26" s="32" t="s">
        <v>422</v>
      </c>
      <c r="AA26" s="66" t="s">
        <v>387</v>
      </c>
      <c r="AB26" s="66" t="s">
        <v>516</v>
      </c>
      <c r="AC26" s="31"/>
      <c r="AD26" s="31"/>
      <c r="AE26" s="31"/>
      <c r="AF26" s="30"/>
      <c r="AK26" s="42" t="str">
        <f t="shared" si="7"/>
        <v>Y</v>
      </c>
    </row>
    <row r="27" spans="1:37" ht="13.5" customHeight="1" x14ac:dyDescent="0.15">
      <c r="A27" s="13" t="str">
        <f>IF(D24="", "-", D24)</f>
        <v>沖縄振興</v>
      </c>
      <c r="B27" s="13"/>
      <c r="F27" s="18" t="s">
        <v>127</v>
      </c>
      <c r="G27" s="17"/>
      <c r="H27" s="13" t="str">
        <f t="shared" si="1"/>
        <v/>
      </c>
      <c r="I27" s="13" t="str">
        <f t="shared" si="5"/>
        <v>一般会計</v>
      </c>
      <c r="K27" s="13"/>
      <c r="L27" s="13"/>
      <c r="O27" s="13"/>
      <c r="P27" s="13"/>
      <c r="Q27" s="19"/>
      <c r="T27" s="13"/>
      <c r="U27" s="32" t="s">
        <v>539</v>
      </c>
      <c r="Y27" s="32" t="s">
        <v>294</v>
      </c>
      <c r="Z27" s="32" t="s">
        <v>423</v>
      </c>
      <c r="AA27" s="66" t="s">
        <v>388</v>
      </c>
      <c r="AB27" s="66" t="s">
        <v>517</v>
      </c>
      <c r="AC27" s="31"/>
      <c r="AD27" s="31"/>
      <c r="AE27" s="31"/>
      <c r="AF27" s="30"/>
      <c r="AK27" s="42"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540</v>
      </c>
      <c r="Y28" s="32" t="s">
        <v>295</v>
      </c>
      <c r="Z28" s="32" t="s">
        <v>424</v>
      </c>
      <c r="AA28" s="66" t="s">
        <v>389</v>
      </c>
      <c r="AB28" s="66" t="s">
        <v>518</v>
      </c>
      <c r="AC28" s="31"/>
      <c r="AD28" s="31"/>
      <c r="AE28" s="31"/>
      <c r="AF28" s="30"/>
      <c r="AK28" s="42" t="s">
        <v>184</v>
      </c>
    </row>
    <row r="29" spans="1:37" ht="13.5" customHeight="1" x14ac:dyDescent="0.15">
      <c r="A29" s="13"/>
      <c r="B29" s="13"/>
      <c r="F29" s="18" t="s">
        <v>192</v>
      </c>
      <c r="G29" s="17"/>
      <c r="H29" s="13" t="str">
        <f t="shared" si="1"/>
        <v/>
      </c>
      <c r="I29" s="13" t="str">
        <f t="shared" si="5"/>
        <v>一般会計</v>
      </c>
      <c r="K29" s="13"/>
      <c r="L29" s="13"/>
      <c r="O29" s="13"/>
      <c r="P29" s="13"/>
      <c r="Q29" s="19"/>
      <c r="T29" s="13"/>
      <c r="U29" s="32" t="s">
        <v>541</v>
      </c>
      <c r="Y29" s="32" t="s">
        <v>296</v>
      </c>
      <c r="Z29" s="32" t="s">
        <v>425</v>
      </c>
      <c r="AA29" s="66" t="s">
        <v>390</v>
      </c>
      <c r="AB29" s="66" t="s">
        <v>519</v>
      </c>
      <c r="AC29" s="31"/>
      <c r="AD29" s="31"/>
      <c r="AE29" s="31"/>
      <c r="AF29" s="30"/>
      <c r="AK29" s="42" t="str">
        <f t="shared" si="7"/>
        <v>b</v>
      </c>
    </row>
    <row r="30" spans="1:37" ht="13.5" customHeight="1" x14ac:dyDescent="0.15">
      <c r="A30" s="13"/>
      <c r="B30" s="13"/>
      <c r="F30" s="18" t="s">
        <v>193</v>
      </c>
      <c r="G30" s="17"/>
      <c r="H30" s="13" t="str">
        <f t="shared" si="1"/>
        <v/>
      </c>
      <c r="I30" s="13" t="str">
        <f t="shared" si="5"/>
        <v>一般会計</v>
      </c>
      <c r="K30" s="13"/>
      <c r="L30" s="13"/>
      <c r="O30" s="13"/>
      <c r="P30" s="13"/>
      <c r="Q30" s="19"/>
      <c r="T30" s="13"/>
      <c r="U30" s="32" t="s">
        <v>542</v>
      </c>
      <c r="Y30" s="32" t="s">
        <v>297</v>
      </c>
      <c r="Z30" s="32" t="s">
        <v>426</v>
      </c>
      <c r="AA30" s="66" t="s">
        <v>391</v>
      </c>
      <c r="AB30" s="66" t="s">
        <v>520</v>
      </c>
      <c r="AC30" s="31"/>
      <c r="AD30" s="31"/>
      <c r="AE30" s="31"/>
      <c r="AF30" s="30"/>
      <c r="AK30" s="42" t="str">
        <f t="shared" si="7"/>
        <v>c</v>
      </c>
    </row>
    <row r="31" spans="1:37" ht="13.5" customHeight="1" x14ac:dyDescent="0.15">
      <c r="A31" s="13"/>
      <c r="B31" s="13"/>
      <c r="F31" s="18" t="s">
        <v>194</v>
      </c>
      <c r="G31" s="17"/>
      <c r="H31" s="13" t="str">
        <f t="shared" si="1"/>
        <v/>
      </c>
      <c r="I31" s="13" t="str">
        <f t="shared" si="5"/>
        <v>一般会計</v>
      </c>
      <c r="K31" s="13"/>
      <c r="L31" s="13"/>
      <c r="O31" s="13"/>
      <c r="P31" s="13"/>
      <c r="Q31" s="19"/>
      <c r="T31" s="13"/>
      <c r="U31" s="32" t="s">
        <v>543</v>
      </c>
      <c r="Y31" s="32" t="s">
        <v>298</v>
      </c>
      <c r="Z31" s="32" t="s">
        <v>427</v>
      </c>
      <c r="AA31" s="66" t="s">
        <v>392</v>
      </c>
      <c r="AB31" s="66" t="s">
        <v>521</v>
      </c>
      <c r="AC31" s="31"/>
      <c r="AD31" s="31"/>
      <c r="AE31" s="31"/>
      <c r="AF31" s="30"/>
      <c r="AK31" s="42" t="str">
        <f t="shared" si="7"/>
        <v>d</v>
      </c>
    </row>
    <row r="32" spans="1:37" ht="13.5" customHeight="1" x14ac:dyDescent="0.15">
      <c r="A32" s="13"/>
      <c r="B32" s="13"/>
      <c r="F32" s="18" t="s">
        <v>195</v>
      </c>
      <c r="G32" s="17"/>
      <c r="H32" s="13" t="str">
        <f t="shared" si="1"/>
        <v/>
      </c>
      <c r="I32" s="13" t="str">
        <f t="shared" si="5"/>
        <v>一般会計</v>
      </c>
      <c r="K32" s="13"/>
      <c r="L32" s="13"/>
      <c r="O32" s="13"/>
      <c r="P32" s="13"/>
      <c r="Q32" s="19"/>
      <c r="T32" s="13"/>
      <c r="U32" s="32" t="s">
        <v>544</v>
      </c>
      <c r="Y32" s="32" t="s">
        <v>299</v>
      </c>
      <c r="Z32" s="32" t="s">
        <v>428</v>
      </c>
      <c r="AA32" s="66" t="s">
        <v>65</v>
      </c>
      <c r="AB32" s="66" t="s">
        <v>65</v>
      </c>
      <c r="AC32" s="31"/>
      <c r="AD32" s="31"/>
      <c r="AE32" s="31"/>
      <c r="AF32" s="30"/>
      <c r="AK32" s="42" t="str">
        <f t="shared" si="7"/>
        <v>e</v>
      </c>
    </row>
    <row r="33" spans="1:37" ht="13.5" customHeight="1" x14ac:dyDescent="0.15">
      <c r="A33" s="13"/>
      <c r="B33" s="13"/>
      <c r="F33" s="18" t="s">
        <v>196</v>
      </c>
      <c r="G33" s="17"/>
      <c r="H33" s="13" t="str">
        <f t="shared" si="1"/>
        <v/>
      </c>
      <c r="I33" s="13" t="str">
        <f t="shared" si="5"/>
        <v>一般会計</v>
      </c>
      <c r="K33" s="13"/>
      <c r="L33" s="13"/>
      <c r="O33" s="13"/>
      <c r="P33" s="13"/>
      <c r="Q33" s="19"/>
      <c r="T33" s="13"/>
      <c r="U33" s="32" t="s">
        <v>545</v>
      </c>
      <c r="Y33" s="32" t="s">
        <v>300</v>
      </c>
      <c r="Z33" s="32" t="s">
        <v>429</v>
      </c>
      <c r="AA33" s="55"/>
      <c r="AB33" s="31"/>
      <c r="AC33" s="31"/>
      <c r="AD33" s="31"/>
      <c r="AE33" s="31"/>
      <c r="AF33" s="30"/>
      <c r="AK33" s="42" t="str">
        <f t="shared" si="7"/>
        <v>f</v>
      </c>
    </row>
    <row r="34" spans="1:37" ht="13.5" customHeight="1" x14ac:dyDescent="0.15">
      <c r="A34" s="13"/>
      <c r="B34" s="13"/>
      <c r="F34" s="18" t="s">
        <v>197</v>
      </c>
      <c r="G34" s="17"/>
      <c r="H34" s="13" t="str">
        <f t="shared" si="1"/>
        <v/>
      </c>
      <c r="I34" s="13" t="str">
        <f t="shared" si="5"/>
        <v>一般会計</v>
      </c>
      <c r="K34" s="13"/>
      <c r="L34" s="13"/>
      <c r="O34" s="13"/>
      <c r="P34" s="13"/>
      <c r="Q34" s="19"/>
      <c r="T34" s="13"/>
      <c r="U34" s="32" t="s">
        <v>546</v>
      </c>
      <c r="Y34" s="32" t="s">
        <v>301</v>
      </c>
      <c r="Z34" s="32" t="s">
        <v>430</v>
      </c>
      <c r="AB34" s="31"/>
      <c r="AC34" s="31"/>
      <c r="AD34" s="31"/>
      <c r="AE34" s="31"/>
      <c r="AF34" s="30"/>
      <c r="AK34" s="42" t="str">
        <f t="shared" si="7"/>
        <v>g</v>
      </c>
    </row>
    <row r="35" spans="1:37" ht="13.5" customHeight="1" x14ac:dyDescent="0.15">
      <c r="A35" s="13"/>
      <c r="B35" s="13"/>
      <c r="F35" s="18" t="s">
        <v>198</v>
      </c>
      <c r="G35" s="17"/>
      <c r="H35" s="13" t="str">
        <f t="shared" si="1"/>
        <v/>
      </c>
      <c r="I35" s="13" t="str">
        <f t="shared" si="5"/>
        <v>一般会計</v>
      </c>
      <c r="K35" s="13"/>
      <c r="L35" s="13"/>
      <c r="O35" s="13"/>
      <c r="P35" s="13"/>
      <c r="Q35" s="19"/>
      <c r="T35" s="13"/>
      <c r="Y35" s="32" t="s">
        <v>302</v>
      </c>
      <c r="Z35" s="32" t="s">
        <v>431</v>
      </c>
      <c r="AC35" s="31"/>
      <c r="AF35" s="30"/>
      <c r="AK35" s="42" t="str">
        <f t="shared" si="7"/>
        <v>h</v>
      </c>
    </row>
    <row r="36" spans="1:37" ht="13.5" customHeight="1" x14ac:dyDescent="0.15">
      <c r="A36" s="13"/>
      <c r="B36" s="13"/>
      <c r="F36" s="18" t="s">
        <v>199</v>
      </c>
      <c r="G36" s="17"/>
      <c r="H36" s="13" t="str">
        <f t="shared" si="1"/>
        <v/>
      </c>
      <c r="I36" s="13" t="str">
        <f t="shared" si="5"/>
        <v>一般会計</v>
      </c>
      <c r="K36" s="13"/>
      <c r="L36" s="13"/>
      <c r="O36" s="13"/>
      <c r="P36" s="13"/>
      <c r="Q36" s="19"/>
      <c r="T36" s="13"/>
      <c r="U36" s="32" t="s">
        <v>547</v>
      </c>
      <c r="Y36" s="32" t="s">
        <v>303</v>
      </c>
      <c r="Z36" s="32" t="s">
        <v>432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304</v>
      </c>
      <c r="Z37" s="32" t="s">
        <v>433</v>
      </c>
      <c r="AF37" s="30"/>
      <c r="AK37" s="42" t="str">
        <f t="shared" si="7"/>
        <v>j</v>
      </c>
    </row>
    <row r="38" spans="1:37" x14ac:dyDescent="0.15">
      <c r="A38" s="13"/>
      <c r="B38" s="13"/>
      <c r="F38" s="13"/>
      <c r="G38" s="19"/>
      <c r="K38" s="13"/>
      <c r="L38" s="13"/>
      <c r="O38" s="13"/>
      <c r="P38" s="13"/>
      <c r="Q38" s="19"/>
      <c r="T38" s="13"/>
      <c r="U38" s="32" t="s">
        <v>246</v>
      </c>
      <c r="Y38" s="32" t="s">
        <v>305</v>
      </c>
      <c r="Z38" s="32" t="s">
        <v>434</v>
      </c>
      <c r="AF38" s="30"/>
      <c r="AK38" s="42" t="str">
        <f t="shared" si="7"/>
        <v>k</v>
      </c>
    </row>
    <row r="39" spans="1:37" x14ac:dyDescent="0.15">
      <c r="A39" s="13"/>
      <c r="B39" s="13"/>
      <c r="F39" s="13" t="str">
        <f>I37</f>
        <v>一般会計</v>
      </c>
      <c r="G39" s="19"/>
      <c r="K39" s="13"/>
      <c r="L39" s="13"/>
      <c r="O39" s="13"/>
      <c r="P39" s="13"/>
      <c r="Q39" s="19"/>
      <c r="T39" s="13"/>
      <c r="U39" s="32" t="s">
        <v>256</v>
      </c>
      <c r="Y39" s="32" t="s">
        <v>306</v>
      </c>
      <c r="Z39" s="32" t="s">
        <v>435</v>
      </c>
      <c r="AF39" s="30"/>
      <c r="AK39" s="42" t="str">
        <f t="shared" si="7"/>
        <v>l</v>
      </c>
    </row>
    <row r="40" spans="1:37" x14ac:dyDescent="0.15">
      <c r="A40" s="13"/>
      <c r="B40" s="13"/>
      <c r="F40" s="13"/>
      <c r="G40" s="19"/>
      <c r="K40" s="13"/>
      <c r="L40" s="13"/>
      <c r="O40" s="13"/>
      <c r="P40" s="13"/>
      <c r="Q40" s="19"/>
      <c r="T40" s="13"/>
      <c r="Y40" s="32" t="s">
        <v>307</v>
      </c>
      <c r="Z40" s="32" t="s">
        <v>436</v>
      </c>
      <c r="AF40" s="30"/>
      <c r="AK40" s="42" t="str">
        <f t="shared" si="7"/>
        <v>m</v>
      </c>
    </row>
    <row r="41" spans="1:37" x14ac:dyDescent="0.15">
      <c r="A41" s="13"/>
      <c r="B41" s="13"/>
      <c r="F41" s="13"/>
      <c r="G41" s="19"/>
      <c r="K41" s="13"/>
      <c r="L41" s="13"/>
      <c r="O41" s="13"/>
      <c r="P41" s="13"/>
      <c r="Q41" s="19"/>
      <c r="T41" s="13"/>
      <c r="Y41" s="32" t="s">
        <v>308</v>
      </c>
      <c r="Z41" s="32" t="s">
        <v>437</v>
      </c>
      <c r="AF41" s="30"/>
      <c r="AK41" s="42" t="str">
        <f t="shared" si="7"/>
        <v>n</v>
      </c>
    </row>
    <row r="42" spans="1:37" x14ac:dyDescent="0.15">
      <c r="A42" s="13"/>
      <c r="B42" s="13"/>
      <c r="F42" s="13"/>
      <c r="G42" s="19"/>
      <c r="K42" s="13"/>
      <c r="L42" s="13"/>
      <c r="O42" s="13"/>
      <c r="P42" s="13"/>
      <c r="Q42" s="19"/>
      <c r="T42" s="13"/>
      <c r="Y42" s="32" t="s">
        <v>309</v>
      </c>
      <c r="Z42" s="32" t="s">
        <v>438</v>
      </c>
      <c r="AF42" s="30"/>
      <c r="AK42" s="42" t="str">
        <f t="shared" si="7"/>
        <v>o</v>
      </c>
    </row>
    <row r="43" spans="1:37" x14ac:dyDescent="0.15">
      <c r="A43" s="13"/>
      <c r="B43" s="13"/>
      <c r="F43" s="13"/>
      <c r="G43" s="19"/>
      <c r="K43" s="13"/>
      <c r="L43" s="13"/>
      <c r="O43" s="13"/>
      <c r="P43" s="13"/>
      <c r="Q43" s="19"/>
      <c r="T43" s="13"/>
      <c r="Y43" s="32" t="s">
        <v>310</v>
      </c>
      <c r="Z43" s="32" t="s">
        <v>439</v>
      </c>
      <c r="AF43" s="30"/>
      <c r="AK43" s="42" t="str">
        <f t="shared" si="7"/>
        <v>p</v>
      </c>
    </row>
    <row r="44" spans="1:37" x14ac:dyDescent="0.15">
      <c r="A44" s="13"/>
      <c r="B44" s="13"/>
      <c r="F44" s="13"/>
      <c r="G44" s="19"/>
      <c r="K44" s="13"/>
      <c r="L44" s="13"/>
      <c r="O44" s="13"/>
      <c r="P44" s="13"/>
      <c r="Q44" s="19"/>
      <c r="T44" s="13"/>
      <c r="Y44" s="32" t="s">
        <v>311</v>
      </c>
      <c r="Z44" s="32" t="s">
        <v>440</v>
      </c>
      <c r="AF44" s="30"/>
      <c r="AK44" s="42" t="str">
        <f t="shared" si="7"/>
        <v>q</v>
      </c>
    </row>
    <row r="45" spans="1:37" x14ac:dyDescent="0.15">
      <c r="A45" s="13"/>
      <c r="B45" s="13"/>
      <c r="F45" s="13"/>
      <c r="G45" s="19"/>
      <c r="K45" s="13"/>
      <c r="L45" s="13"/>
      <c r="O45" s="13"/>
      <c r="P45" s="13"/>
      <c r="Q45" s="19"/>
      <c r="T45" s="13"/>
      <c r="Y45" s="32" t="s">
        <v>312</v>
      </c>
      <c r="Z45" s="32" t="s">
        <v>441</v>
      </c>
      <c r="AF45" s="30"/>
      <c r="AK45" s="42" t="str">
        <f t="shared" si="7"/>
        <v>r</v>
      </c>
    </row>
    <row r="46" spans="1:37" x14ac:dyDescent="0.15">
      <c r="A46" s="13"/>
      <c r="B46" s="13"/>
      <c r="F46" s="13"/>
      <c r="G46" s="19"/>
      <c r="K46" s="13"/>
      <c r="L46" s="13"/>
      <c r="O46" s="13"/>
      <c r="P46" s="13"/>
      <c r="Q46" s="19"/>
      <c r="T46" s="13"/>
      <c r="Y46" s="32" t="s">
        <v>313</v>
      </c>
      <c r="Z46" s="32" t="s">
        <v>442</v>
      </c>
      <c r="AF46" s="30"/>
      <c r="AK46" s="42" t="str">
        <f t="shared" si="7"/>
        <v>s</v>
      </c>
    </row>
    <row r="47" spans="1:37" x14ac:dyDescent="0.15">
      <c r="A47" s="13"/>
      <c r="B47" s="13"/>
      <c r="F47" s="13"/>
      <c r="G47" s="19"/>
      <c r="K47" s="13"/>
      <c r="L47" s="13"/>
      <c r="O47" s="13"/>
      <c r="P47" s="13"/>
      <c r="Q47" s="19"/>
      <c r="T47" s="13"/>
      <c r="Y47" s="32" t="s">
        <v>314</v>
      </c>
      <c r="Z47" s="32" t="s">
        <v>443</v>
      </c>
      <c r="AF47" s="30"/>
      <c r="AK47" s="42" t="str">
        <f t="shared" si="7"/>
        <v>t</v>
      </c>
    </row>
    <row r="48" spans="1:37" x14ac:dyDescent="0.15">
      <c r="A48" s="13"/>
      <c r="B48" s="13"/>
      <c r="F48" s="13"/>
      <c r="G48" s="19"/>
      <c r="K48" s="13"/>
      <c r="L48" s="13"/>
      <c r="O48" s="13"/>
      <c r="P48" s="13"/>
      <c r="Q48" s="19"/>
      <c r="T48" s="13"/>
      <c r="Y48" s="32" t="s">
        <v>315</v>
      </c>
      <c r="Z48" s="32" t="s">
        <v>444</v>
      </c>
      <c r="AF48" s="30"/>
      <c r="AK48" s="42" t="str">
        <f t="shared" si="7"/>
        <v>u</v>
      </c>
    </row>
    <row r="49" spans="1:37" x14ac:dyDescent="0.15">
      <c r="A49" s="13"/>
      <c r="B49" s="13"/>
      <c r="F49" s="13"/>
      <c r="G49" s="19"/>
      <c r="K49" s="13"/>
      <c r="L49" s="13"/>
      <c r="O49" s="13"/>
      <c r="P49" s="13"/>
      <c r="Q49" s="19"/>
      <c r="T49" s="13"/>
      <c r="Y49" s="32" t="s">
        <v>316</v>
      </c>
      <c r="Z49" s="32" t="s">
        <v>445</v>
      </c>
      <c r="AF49" s="30"/>
      <c r="AK49" s="42" t="str">
        <f t="shared" si="7"/>
        <v>v</v>
      </c>
    </row>
    <row r="50" spans="1:37" x14ac:dyDescent="0.15">
      <c r="A50" s="13"/>
      <c r="B50" s="13"/>
      <c r="F50" s="13"/>
      <c r="G50" s="19"/>
      <c r="K50" s="13"/>
      <c r="L50" s="13"/>
      <c r="O50" s="13"/>
      <c r="P50" s="13"/>
      <c r="Q50" s="19"/>
      <c r="T50" s="13"/>
      <c r="Y50" s="32" t="s">
        <v>317</v>
      </c>
      <c r="Z50" s="32" t="s">
        <v>446</v>
      </c>
      <c r="AF50" s="30"/>
    </row>
    <row r="51" spans="1:37" x14ac:dyDescent="0.15">
      <c r="A51" s="13"/>
      <c r="B51" s="13"/>
      <c r="F51" s="13"/>
      <c r="G51" s="19"/>
      <c r="K51" s="13"/>
      <c r="L51" s="13"/>
      <c r="O51" s="13"/>
      <c r="P51" s="13"/>
      <c r="Q51" s="19"/>
      <c r="T51" s="13"/>
      <c r="Y51" s="32" t="s">
        <v>318</v>
      </c>
      <c r="Z51" s="32" t="s">
        <v>447</v>
      </c>
      <c r="AF51" s="30"/>
    </row>
    <row r="52" spans="1:37" x14ac:dyDescent="0.15">
      <c r="A52" s="13"/>
      <c r="B52" s="13"/>
      <c r="F52" s="13"/>
      <c r="G52" s="19"/>
      <c r="K52" s="13"/>
      <c r="L52" s="13"/>
      <c r="O52" s="13"/>
      <c r="P52" s="13"/>
      <c r="Q52" s="19"/>
      <c r="T52" s="13"/>
      <c r="Y52" s="32" t="s">
        <v>319</v>
      </c>
      <c r="Z52" s="32" t="s">
        <v>448</v>
      </c>
      <c r="AF52" s="30"/>
    </row>
    <row r="53" spans="1:37" x14ac:dyDescent="0.15">
      <c r="A53" s="13"/>
      <c r="B53" s="13"/>
      <c r="F53" s="13"/>
      <c r="G53" s="19"/>
      <c r="K53" s="13"/>
      <c r="L53" s="13"/>
      <c r="O53" s="13"/>
      <c r="P53" s="13"/>
      <c r="Q53" s="19"/>
      <c r="T53" s="13"/>
      <c r="Y53" s="32" t="s">
        <v>320</v>
      </c>
      <c r="Z53" s="32" t="s">
        <v>449</v>
      </c>
      <c r="AF53" s="30"/>
    </row>
    <row r="54" spans="1:37" x14ac:dyDescent="0.15">
      <c r="A54" s="13"/>
      <c r="B54" s="13"/>
      <c r="F54" s="13"/>
      <c r="G54" s="19"/>
      <c r="K54" s="13"/>
      <c r="L54" s="13"/>
      <c r="O54" s="13"/>
      <c r="P54" s="20"/>
      <c r="Q54" s="19"/>
      <c r="T54" s="13"/>
      <c r="Y54" s="32" t="s">
        <v>321</v>
      </c>
      <c r="Z54" s="32" t="s">
        <v>450</v>
      </c>
      <c r="AF54" s="30"/>
    </row>
    <row r="55" spans="1:37" x14ac:dyDescent="0.15">
      <c r="A55" s="13"/>
      <c r="B55" s="13"/>
      <c r="F55" s="13"/>
      <c r="G55" s="19"/>
      <c r="K55" s="13"/>
      <c r="L55" s="13"/>
      <c r="O55" s="13"/>
      <c r="P55" s="13"/>
      <c r="Q55" s="19"/>
      <c r="T55" s="13"/>
      <c r="Y55" s="32" t="s">
        <v>322</v>
      </c>
      <c r="Z55" s="32" t="s">
        <v>451</v>
      </c>
      <c r="AF55" s="30"/>
    </row>
    <row r="56" spans="1:37" x14ac:dyDescent="0.15">
      <c r="A56" s="13"/>
      <c r="B56" s="13"/>
      <c r="F56" s="13"/>
      <c r="G56" s="19"/>
      <c r="K56" s="13"/>
      <c r="L56" s="13"/>
      <c r="O56" s="13"/>
      <c r="P56" s="13"/>
      <c r="Q56" s="19"/>
      <c r="T56" s="13"/>
      <c r="Y56" s="32" t="s">
        <v>323</v>
      </c>
      <c r="Z56" s="32" t="s">
        <v>452</v>
      </c>
      <c r="AF56" s="30"/>
    </row>
    <row r="57" spans="1:37" x14ac:dyDescent="0.15">
      <c r="A57" s="13"/>
      <c r="B57" s="13"/>
      <c r="F57" s="13"/>
      <c r="G57" s="19"/>
      <c r="K57" s="13"/>
      <c r="L57" s="13"/>
      <c r="O57" s="13"/>
      <c r="P57" s="13"/>
      <c r="Q57" s="19"/>
      <c r="T57" s="13"/>
      <c r="Y57" s="32" t="s">
        <v>324</v>
      </c>
      <c r="Z57" s="32" t="s">
        <v>453</v>
      </c>
      <c r="AF57" s="30"/>
    </row>
    <row r="58" spans="1:37" x14ac:dyDescent="0.15">
      <c r="A58" s="13"/>
      <c r="B58" s="13"/>
      <c r="F58" s="13"/>
      <c r="G58" s="19"/>
      <c r="K58" s="13"/>
      <c r="L58" s="13"/>
      <c r="O58" s="13"/>
      <c r="P58" s="13"/>
      <c r="Q58" s="19"/>
      <c r="T58" s="13"/>
      <c r="Y58" s="32" t="s">
        <v>325</v>
      </c>
      <c r="Z58" s="32" t="s">
        <v>454</v>
      </c>
      <c r="AF58" s="30"/>
    </row>
    <row r="59" spans="1:37" x14ac:dyDescent="0.15">
      <c r="A59" s="13"/>
      <c r="B59" s="13"/>
      <c r="F59" s="13"/>
      <c r="G59" s="19"/>
      <c r="K59" s="13"/>
      <c r="L59" s="13"/>
      <c r="O59" s="13"/>
      <c r="P59" s="13"/>
      <c r="Q59" s="19"/>
      <c r="T59" s="13"/>
      <c r="Y59" s="32" t="s">
        <v>326</v>
      </c>
      <c r="Z59" s="32" t="s">
        <v>455</v>
      </c>
      <c r="AF59" s="30"/>
    </row>
    <row r="60" spans="1:37" x14ac:dyDescent="0.15">
      <c r="A60" s="13"/>
      <c r="B60" s="13"/>
      <c r="F60" s="13"/>
      <c r="G60" s="19"/>
      <c r="K60" s="13"/>
      <c r="L60" s="13"/>
      <c r="O60" s="13"/>
      <c r="P60" s="13"/>
      <c r="Q60" s="19"/>
      <c r="T60" s="13"/>
      <c r="Y60" s="32" t="s">
        <v>327</v>
      </c>
      <c r="Z60" s="32" t="s">
        <v>456</v>
      </c>
      <c r="AF60" s="30"/>
    </row>
    <row r="61" spans="1:37" x14ac:dyDescent="0.15">
      <c r="A61" s="13"/>
      <c r="B61" s="13"/>
      <c r="F61" s="13"/>
      <c r="G61" s="19"/>
      <c r="K61" s="13"/>
      <c r="L61" s="13"/>
      <c r="O61" s="13"/>
      <c r="P61" s="13"/>
      <c r="Q61" s="19"/>
      <c r="T61" s="13"/>
      <c r="Y61" s="32" t="s">
        <v>328</v>
      </c>
      <c r="Z61" s="32" t="s">
        <v>457</v>
      </c>
      <c r="AF61" s="30"/>
    </row>
    <row r="62" spans="1:37" x14ac:dyDescent="0.15">
      <c r="A62" s="13"/>
      <c r="B62" s="13"/>
      <c r="F62" s="13"/>
      <c r="G62" s="19"/>
      <c r="K62" s="13"/>
      <c r="L62" s="13"/>
      <c r="O62" s="13"/>
      <c r="P62" s="13"/>
      <c r="Q62" s="19"/>
      <c r="T62" s="13"/>
      <c r="Y62" s="32" t="s">
        <v>329</v>
      </c>
      <c r="Z62" s="32" t="s">
        <v>458</v>
      </c>
      <c r="AF62" s="30"/>
    </row>
    <row r="63" spans="1:37" x14ac:dyDescent="0.15">
      <c r="A63" s="13"/>
      <c r="B63" s="13"/>
      <c r="F63" s="13"/>
      <c r="G63" s="19"/>
      <c r="K63" s="13"/>
      <c r="L63" s="13"/>
      <c r="O63" s="13"/>
      <c r="P63" s="13"/>
      <c r="Q63" s="19"/>
      <c r="T63" s="13"/>
      <c r="Y63" s="32" t="s">
        <v>330</v>
      </c>
      <c r="Z63" s="32" t="s">
        <v>459</v>
      </c>
      <c r="AF63" s="30"/>
    </row>
    <row r="64" spans="1:37" x14ac:dyDescent="0.15">
      <c r="A64" s="13"/>
      <c r="B64" s="13"/>
      <c r="F64" s="13"/>
      <c r="G64" s="19"/>
      <c r="K64" s="13"/>
      <c r="L64" s="13"/>
      <c r="O64" s="13"/>
      <c r="P64" s="13"/>
      <c r="Q64" s="19"/>
      <c r="T64" s="13"/>
      <c r="Y64" s="32" t="s">
        <v>331</v>
      </c>
      <c r="Z64" s="32" t="s">
        <v>460</v>
      </c>
      <c r="AF64" s="30"/>
    </row>
    <row r="65" spans="1:32" x14ac:dyDescent="0.15">
      <c r="A65" s="13"/>
      <c r="B65" s="13"/>
      <c r="F65" s="13"/>
      <c r="G65" s="19"/>
      <c r="K65" s="13"/>
      <c r="L65" s="13"/>
      <c r="O65" s="13"/>
      <c r="P65" s="13"/>
      <c r="Q65" s="19"/>
      <c r="T65" s="13"/>
      <c r="Y65" s="32" t="s">
        <v>332</v>
      </c>
      <c r="Z65" s="32" t="s">
        <v>461</v>
      </c>
      <c r="AF65" s="30"/>
    </row>
    <row r="66" spans="1:32" x14ac:dyDescent="0.15">
      <c r="A66" s="13"/>
      <c r="B66" s="13"/>
      <c r="F66" s="13"/>
      <c r="G66" s="19"/>
      <c r="K66" s="13"/>
      <c r="L66" s="13"/>
      <c r="O66" s="13"/>
      <c r="P66" s="13"/>
      <c r="Q66" s="19"/>
      <c r="T66" s="13"/>
      <c r="Y66" s="32" t="s">
        <v>66</v>
      </c>
      <c r="Z66" s="32" t="s">
        <v>462</v>
      </c>
      <c r="AF66" s="30"/>
    </row>
    <row r="67" spans="1:32" x14ac:dyDescent="0.15">
      <c r="A67" s="13"/>
      <c r="B67" s="13"/>
      <c r="F67" s="13"/>
      <c r="G67" s="19"/>
      <c r="K67" s="13"/>
      <c r="L67" s="13"/>
      <c r="O67" s="13"/>
      <c r="P67" s="13"/>
      <c r="Q67" s="19"/>
      <c r="T67" s="13"/>
      <c r="Y67" s="32" t="s">
        <v>333</v>
      </c>
      <c r="Z67" s="32" t="s">
        <v>463</v>
      </c>
      <c r="AF67" s="30"/>
    </row>
    <row r="68" spans="1:32" x14ac:dyDescent="0.15">
      <c r="A68" s="13"/>
      <c r="B68" s="13"/>
      <c r="F68" s="13"/>
      <c r="G68" s="19"/>
      <c r="K68" s="13"/>
      <c r="L68" s="13"/>
      <c r="O68" s="13"/>
      <c r="P68" s="13"/>
      <c r="Q68" s="19"/>
      <c r="T68" s="13"/>
      <c r="Y68" s="32" t="s">
        <v>334</v>
      </c>
      <c r="Z68" s="32" t="s">
        <v>464</v>
      </c>
      <c r="AF68" s="30"/>
    </row>
    <row r="69" spans="1:32" x14ac:dyDescent="0.15">
      <c r="A69" s="13"/>
      <c r="B69" s="13"/>
      <c r="F69" s="13"/>
      <c r="G69" s="19"/>
      <c r="K69" s="13"/>
      <c r="L69" s="13"/>
      <c r="O69" s="13"/>
      <c r="P69" s="13"/>
      <c r="Q69" s="19"/>
      <c r="T69" s="13"/>
      <c r="Y69" s="32" t="s">
        <v>335</v>
      </c>
      <c r="Z69" s="32" t="s">
        <v>465</v>
      </c>
      <c r="AF69" s="30"/>
    </row>
    <row r="70" spans="1:32" x14ac:dyDescent="0.15">
      <c r="A70" s="13"/>
      <c r="B70" s="13"/>
      <c r="Y70" s="32" t="s">
        <v>336</v>
      </c>
      <c r="Z70" s="32" t="s">
        <v>466</v>
      </c>
    </row>
    <row r="71" spans="1:32" x14ac:dyDescent="0.15">
      <c r="Y71" s="32" t="s">
        <v>337</v>
      </c>
      <c r="Z71" s="32" t="s">
        <v>467</v>
      </c>
    </row>
    <row r="72" spans="1:32" x14ac:dyDescent="0.15">
      <c r="Y72" s="32" t="s">
        <v>338</v>
      </c>
      <c r="Z72" s="32" t="s">
        <v>468</v>
      </c>
    </row>
    <row r="73" spans="1:32" x14ac:dyDescent="0.15">
      <c r="Y73" s="32" t="s">
        <v>339</v>
      </c>
      <c r="Z73" s="32" t="s">
        <v>469</v>
      </c>
    </row>
    <row r="74" spans="1:32" x14ac:dyDescent="0.15">
      <c r="Y74" s="32" t="s">
        <v>340</v>
      </c>
      <c r="Z74" s="32" t="s">
        <v>470</v>
      </c>
    </row>
    <row r="75" spans="1:32" x14ac:dyDescent="0.15">
      <c r="Y75" s="32" t="s">
        <v>341</v>
      </c>
      <c r="Z75" s="32" t="s">
        <v>471</v>
      </c>
    </row>
    <row r="76" spans="1:32" x14ac:dyDescent="0.15">
      <c r="Y76" s="32" t="s">
        <v>342</v>
      </c>
      <c r="Z76" s="32" t="s">
        <v>472</v>
      </c>
    </row>
    <row r="77" spans="1:32" x14ac:dyDescent="0.15">
      <c r="Y77" s="32" t="s">
        <v>343</v>
      </c>
      <c r="Z77" s="32" t="s">
        <v>473</v>
      </c>
    </row>
    <row r="78" spans="1:32" x14ac:dyDescent="0.15">
      <c r="Y78" s="32" t="s">
        <v>344</v>
      </c>
      <c r="Z78" s="32" t="s">
        <v>474</v>
      </c>
    </row>
    <row r="79" spans="1:32" x14ac:dyDescent="0.15">
      <c r="Y79" s="32" t="s">
        <v>345</v>
      </c>
      <c r="Z79" s="32" t="s">
        <v>475</v>
      </c>
    </row>
    <row r="80" spans="1:32" x14ac:dyDescent="0.15">
      <c r="Y80" s="32" t="s">
        <v>346</v>
      </c>
      <c r="Z80" s="32" t="s">
        <v>476</v>
      </c>
    </row>
    <row r="81" spans="25:26" x14ac:dyDescent="0.15">
      <c r="Y81" s="32" t="s">
        <v>347</v>
      </c>
      <c r="Z81" s="32" t="s">
        <v>477</v>
      </c>
    </row>
    <row r="82" spans="25:26" x14ac:dyDescent="0.15">
      <c r="Y82" s="32" t="s">
        <v>348</v>
      </c>
      <c r="Z82" s="32" t="s">
        <v>478</v>
      </c>
    </row>
    <row r="83" spans="25:26" x14ac:dyDescent="0.15">
      <c r="Y83" s="32" t="s">
        <v>349</v>
      </c>
      <c r="Z83" s="32" t="s">
        <v>479</v>
      </c>
    </row>
    <row r="84" spans="25:26" x14ac:dyDescent="0.15">
      <c r="Y84" s="32" t="s">
        <v>350</v>
      </c>
      <c r="Z84" s="32" t="s">
        <v>480</v>
      </c>
    </row>
    <row r="85" spans="25:26" x14ac:dyDescent="0.15">
      <c r="Y85" s="32" t="s">
        <v>351</v>
      </c>
      <c r="Z85" s="32" t="s">
        <v>481</v>
      </c>
    </row>
    <row r="86" spans="25:26" x14ac:dyDescent="0.15">
      <c r="Y86" s="32" t="s">
        <v>352</v>
      </c>
      <c r="Z86" s="32" t="s">
        <v>482</v>
      </c>
    </row>
    <row r="87" spans="25:26" x14ac:dyDescent="0.15">
      <c r="Y87" s="32" t="s">
        <v>353</v>
      </c>
      <c r="Z87" s="32" t="s">
        <v>483</v>
      </c>
    </row>
    <row r="88" spans="25:26" x14ac:dyDescent="0.15">
      <c r="Y88" s="32" t="s">
        <v>354</v>
      </c>
      <c r="Z88" s="32" t="s">
        <v>484</v>
      </c>
    </row>
    <row r="89" spans="25:26" x14ac:dyDescent="0.15">
      <c r="Y89" s="32" t="s">
        <v>355</v>
      </c>
      <c r="Z89" s="32" t="s">
        <v>485</v>
      </c>
    </row>
    <row r="90" spans="25:26" x14ac:dyDescent="0.15">
      <c r="Y90" s="32" t="s">
        <v>356</v>
      </c>
      <c r="Z90" s="32" t="s">
        <v>486</v>
      </c>
    </row>
    <row r="91" spans="25:26" x14ac:dyDescent="0.15">
      <c r="Y91" s="32" t="s">
        <v>357</v>
      </c>
      <c r="Z91" s="32" t="s">
        <v>487</v>
      </c>
    </row>
    <row r="92" spans="25:26" x14ac:dyDescent="0.15">
      <c r="Y92" s="32" t="s">
        <v>358</v>
      </c>
      <c r="Z92" s="32" t="s">
        <v>488</v>
      </c>
    </row>
    <row r="93" spans="25:26" x14ac:dyDescent="0.15">
      <c r="Y93" s="32" t="s">
        <v>359</v>
      </c>
      <c r="Z93" s="32" t="s">
        <v>489</v>
      </c>
    </row>
    <row r="94" spans="25:26" x14ac:dyDescent="0.15">
      <c r="Y94" s="32" t="s">
        <v>360</v>
      </c>
      <c r="Z94" s="32" t="s">
        <v>490</v>
      </c>
    </row>
    <row r="95" spans="25:26" x14ac:dyDescent="0.15">
      <c r="Y95" s="32" t="s">
        <v>361</v>
      </c>
      <c r="Z95" s="32" t="s">
        <v>491</v>
      </c>
    </row>
    <row r="96" spans="25:26" x14ac:dyDescent="0.15">
      <c r="Y96" s="32" t="s">
        <v>263</v>
      </c>
      <c r="Z96" s="32" t="s">
        <v>492</v>
      </c>
    </row>
    <row r="97" spans="25:26" x14ac:dyDescent="0.15">
      <c r="Y97" s="32" t="s">
        <v>362</v>
      </c>
      <c r="Z97" s="32" t="s">
        <v>493</v>
      </c>
    </row>
    <row r="98" spans="25:26" x14ac:dyDescent="0.15">
      <c r="Y98" s="32" t="s">
        <v>363</v>
      </c>
      <c r="Z98" s="32" t="s">
        <v>494</v>
      </c>
    </row>
    <row r="99" spans="25:26" x14ac:dyDescent="0.15">
      <c r="Y99" s="32" t="s">
        <v>393</v>
      </c>
      <c r="Z99" s="32" t="s">
        <v>495</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2021-09-01T16:36:15Z</dcterms:created>
  <dcterms:modified xsi:type="dcterms:W3CDTF">2021-09-06T10:25:40Z</dcterms:modified>
</cp:coreProperties>
</file>