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反映状況調" sheetId="1" r:id="rId1"/>
  </sheets>
  <definedNames>
    <definedName name="_xlnm.Print_Area" localSheetId="0">'反映状況調'!$A$1:$Y$292</definedName>
    <definedName name="_xlnm.Print_Titles" localSheetId="0">'反映状況調'!$4:$7</definedName>
  </definedNames>
  <calcPr fullCalcOnLoad="1"/>
</workbook>
</file>

<file path=xl/sharedStrings.xml><?xml version="1.0" encoding="utf-8"?>
<sst xmlns="http://schemas.openxmlformats.org/spreadsheetml/2006/main" count="2288" uniqueCount="832">
  <si>
    <t>一般会計</t>
  </si>
  <si>
    <t>〃</t>
  </si>
  <si>
    <t>－</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</si>
  <si>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</si>
  <si>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</si>
  <si>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</si>
  <si>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</si>
  <si>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</si>
  <si>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</si>
  <si>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</si>
  <si>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</si>
  <si>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</si>
  <si>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</si>
  <si>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</si>
  <si>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</si>
  <si>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</si>
  <si>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</si>
  <si>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</si>
  <si>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</si>
  <si>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</si>
  <si>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</si>
  <si>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</si>
  <si>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縮減</t>
  </si>
  <si>
    <t>現状通り</t>
  </si>
  <si>
    <t>平成２６年度</t>
  </si>
  <si>
    <t>行政事業レビュー推進チームの所見</t>
  </si>
  <si>
    <t>いずれの施策にも関連しないもの</t>
  </si>
  <si>
    <t>前年度新規</t>
  </si>
  <si>
    <t xml:space="preserve">最終実施年度 </t>
  </si>
  <si>
    <t>その他</t>
  </si>
  <si>
    <t>会計区分</t>
  </si>
  <si>
    <t>（単位：百万円）</t>
  </si>
  <si>
    <t>　</t>
  </si>
  <si>
    <t>外部有識者チェック対象（公開プロセス含む）
※対象となる場合、理由を記載</t>
  </si>
  <si>
    <t>平成２７年度</t>
  </si>
  <si>
    <t>反映状況</t>
  </si>
  <si>
    <t>基金</t>
  </si>
  <si>
    <t>行革推進会議</t>
  </si>
  <si>
    <t>○</t>
  </si>
  <si>
    <t>平成２５年対象</t>
  </si>
  <si>
    <t>委託調査</t>
  </si>
  <si>
    <t>補助金等</t>
  </si>
  <si>
    <t>執行
可能額</t>
  </si>
  <si>
    <t>外部有識者コメント</t>
  </si>
  <si>
    <t>平成26年レビューシート番号</t>
  </si>
  <si>
    <t>平成２６年度
補正後予算額</t>
  </si>
  <si>
    <t>平成２８年度</t>
  </si>
  <si>
    <t>事業開始
年度</t>
  </si>
  <si>
    <t>事業終了
(予定)年度</t>
  </si>
  <si>
    <t>平成２７年行政事業レビュー事業単位整理表兼点検結果の平成２８年度予算概算要求への反映状況調表</t>
  </si>
  <si>
    <t>予定通り終了</t>
  </si>
  <si>
    <t>平成２６年対象</t>
  </si>
  <si>
    <t>内閣本府</t>
  </si>
  <si>
    <t>施策名：１ 公文書管理制度の適正かつ円滑な運用（政策１－施策①）</t>
  </si>
  <si>
    <t>公文書管理推進経費</t>
  </si>
  <si>
    <t>平成２４年度</t>
  </si>
  <si>
    <t>国立公文書館の機能・施設の在り方等に関する調査検討経費</t>
  </si>
  <si>
    <t>平成２０年度</t>
  </si>
  <si>
    <t>施策名：２ 重要施策に関する広報（政策２－施策①）</t>
  </si>
  <si>
    <t>放送諸費</t>
  </si>
  <si>
    <t>昭和２４年度</t>
  </si>
  <si>
    <t>－</t>
  </si>
  <si>
    <t>出版諸費</t>
  </si>
  <si>
    <t>対外広報諸費</t>
  </si>
  <si>
    <t>事業諸費</t>
  </si>
  <si>
    <t>政府広報ホームページ事業諸費</t>
  </si>
  <si>
    <t>平成１４年度</t>
  </si>
  <si>
    <t>戦略的広報経費（国内）</t>
  </si>
  <si>
    <t>平成２５年度</t>
  </si>
  <si>
    <t>平成２６年度</t>
  </si>
  <si>
    <t>施策名：３ 国際広報の強化（政策２－施策②）</t>
  </si>
  <si>
    <t>戦略的広報経費（国際）</t>
  </si>
  <si>
    <t>重要事項に関する戦略的国際広報諸費</t>
  </si>
  <si>
    <t>平成２７年度</t>
  </si>
  <si>
    <t>施策名：４ 世論の調査（政策２－施策③）</t>
  </si>
  <si>
    <t>世論調査諸費</t>
  </si>
  <si>
    <t>昭和２２年度</t>
  </si>
  <si>
    <t>施策名：５ 化学兵器禁止条約に基づく遺棄化学兵器の廃棄処理（政策３－施策①）</t>
  </si>
  <si>
    <t>遺棄化学兵器廃棄処理事業担当室経費</t>
  </si>
  <si>
    <t>平成１１年度</t>
  </si>
  <si>
    <t>遺棄化学兵器廃棄処理事業経費</t>
  </si>
  <si>
    <t>施策名：６ 政府調達に係る苦情処理とその周知・広報（政策４－施策①）</t>
  </si>
  <si>
    <t>政府調達苦情処理の推進に必要な経費</t>
  </si>
  <si>
    <t>平成８年</t>
  </si>
  <si>
    <t>施策名：７ 対日直接投資の推進（政策４－施策②）</t>
  </si>
  <si>
    <t>対日直接投資の促進に必要な経費</t>
  </si>
  <si>
    <t>平成１８年</t>
  </si>
  <si>
    <t>施策名：８ 道州制特区の推進（政策４－施策③）</t>
  </si>
  <si>
    <t>道州制特区の推進に必要な経費</t>
  </si>
  <si>
    <t>施策名：９ 民間資金等活用事業の推進（PFI基本方針含む）（政策４－施策④）</t>
  </si>
  <si>
    <t>民間資金等活用事業調査等に必要な経費</t>
  </si>
  <si>
    <t>平成１３年</t>
  </si>
  <si>
    <t>施策名：１０ 競争の導入による公共サービスの改革の推進（公共サービス改革基本方針含む）（政策４－施策⑤）</t>
  </si>
  <si>
    <t>競争の導入による公共サービスの改革の推進に必要な経費</t>
  </si>
  <si>
    <t>施策名：１１ 市民活動の促進（政策４－施策⑥）</t>
  </si>
  <si>
    <t>市民活動の促進に必要な経費</t>
  </si>
  <si>
    <t>平成１０年</t>
  </si>
  <si>
    <t>施策名：１２ ＮＰＯ等の運営力強化を通じた復興・被災者支援の推進（政策４－施策⑦）</t>
  </si>
  <si>
    <t>施策名：１３ 国内の経済動向の分析（政策４－施策⑧）</t>
  </si>
  <si>
    <t>国内の経済動向調査等に必要な経費</t>
  </si>
  <si>
    <t>平成１２年</t>
  </si>
  <si>
    <t>施策名：１４ 国内の経済動向に係る産業及び地域経済の分析（政策４－施策⑨）</t>
  </si>
  <si>
    <t>国内の経済動向に係る産業及び地域経済の調査等に必要な経費</t>
  </si>
  <si>
    <t>施策名：１５ 海外の経済動向の分析（政策４－施策⑩）</t>
  </si>
  <si>
    <t>海外の経済動向調査等に必要な経費</t>
  </si>
  <si>
    <t>施策名：１６ 国家戦略特区の推進（政策５－施策①）</t>
  </si>
  <si>
    <t>国家戦略特区の推進に必要な経費</t>
  </si>
  <si>
    <t>平成２６年</t>
  </si>
  <si>
    <t>施策名：１７ 中心市街地活性化基本計画の認定（政策５－施策②）</t>
  </si>
  <si>
    <t>中心市街地活性化の推進に必要な経費</t>
  </si>
  <si>
    <t>平成１９年</t>
  </si>
  <si>
    <t>施策名：１８ 構造改革特区計画の認定（政策５－施策③）</t>
  </si>
  <si>
    <t>構造改革特別区域計画の認定等に必要な経費</t>
  </si>
  <si>
    <t>平成１４年</t>
  </si>
  <si>
    <t>施策名：１９ 地域再生計画の認定等（政策５－施策④）</t>
  </si>
  <si>
    <t>地域再生計画の認定等に必要な経費</t>
  </si>
  <si>
    <t>平成１７年</t>
  </si>
  <si>
    <t>施策名：２０ 地域再生基盤強化交付金の配分計画の策定（政策５－施策⑤）</t>
  </si>
  <si>
    <t>地域再生の推進のための施設整備に必要な経費</t>
  </si>
  <si>
    <t>施策名：２１ 地域再生支援利子補給金の支給（政策５－施策⑥）</t>
  </si>
  <si>
    <t>地域再生の推進のための利子補給金の支給に必要な経費</t>
  </si>
  <si>
    <t>平成２０年</t>
  </si>
  <si>
    <t>施策名：２２ 総合特区の推進（政策５－施策⑦）</t>
  </si>
  <si>
    <t>総合特区計画に基づく支援措置等に必要な経費</t>
  </si>
  <si>
    <t>平成２３年</t>
  </si>
  <si>
    <t>総合特区の推進調整に必要な経費</t>
  </si>
  <si>
    <t>施策名：２３ 「環境未来都市」構想の推進（政策５－施策⑧）</t>
  </si>
  <si>
    <t>環境未来都市の推進に必要な経費</t>
  </si>
  <si>
    <t>施策名：２４ 都市再生安全確保計画の策定の促進（政策５－施策⑨）</t>
  </si>
  <si>
    <t>都市再生安全確保計画の策定の促進に必要な経費</t>
  </si>
  <si>
    <t>平成２５年</t>
  </si>
  <si>
    <t>施策名：２５ プロフェッショナル人材事業（政策５－施⑩）</t>
  </si>
  <si>
    <t>平成２７年</t>
  </si>
  <si>
    <t>施策名：２６ 地域住民生活等緊急支援交付金の配分計画の策定等（政策５－施策⑪）</t>
  </si>
  <si>
    <t>地域活性化・地域住民生活等緊急支援交付金に必要な経費</t>
  </si>
  <si>
    <t>施策名：２７ 地方版総合戦略策定支援（政策５－施策⑫）</t>
  </si>
  <si>
    <t>施策名：２８ 地方分権改革に関する施策の推進（政策６－施策①）</t>
  </si>
  <si>
    <t>施策名：２９ 「地域経済活性化支援機構法」に基づく地域経済活性化事業等の推進（政策７－施策①）</t>
  </si>
  <si>
    <t>施策名：３０ 原子力の研究、開発及び利用に係る政策の検討・情報発信等（政策８－施策①）</t>
  </si>
  <si>
    <t>原子力政策の検討及び適切な情報発信等</t>
  </si>
  <si>
    <t>平成１３年度</t>
  </si>
  <si>
    <t>平成１３年度</t>
  </si>
  <si>
    <t>施策名：３１ 科学技術イノベーション創造の推進（政策８－施策②）</t>
  </si>
  <si>
    <t>0036-01</t>
  </si>
  <si>
    <t>戦略的イノベーション創造プログラム
（エネルギー分野、次世代インフラ分野及び地域資源分野）</t>
  </si>
  <si>
    <t>平成２６年度</t>
  </si>
  <si>
    <t>平成２６年度</t>
  </si>
  <si>
    <t>0036-02</t>
  </si>
  <si>
    <t>戦略的イノベーション創造プログラム
（健康・医療分野）</t>
  </si>
  <si>
    <t>施策名：３２ 宇宙開発利用の推進（政策９－施策①）</t>
  </si>
  <si>
    <t>宇宙利用拡大の調査研究</t>
  </si>
  <si>
    <t>広域災害監視衛星ネットワーク関係調査事業</t>
  </si>
  <si>
    <t>施策名：３３ 実用準天頂衛星システムの開発・整備・運用の推進（政策９－施策②）</t>
  </si>
  <si>
    <t>実用準天頂衛星システム事業の推進</t>
  </si>
  <si>
    <t>平成４４年度</t>
  </si>
  <si>
    <t>施策名：３４ 防災に関する普及・啓発（政策１０－施策①）</t>
  </si>
  <si>
    <t>防災に関する普及・啓発に必要な経費</t>
  </si>
  <si>
    <t>昭和５７年</t>
  </si>
  <si>
    <t>国と地方の防災を担う人材の育成に係る経費</t>
  </si>
  <si>
    <t>施策名：３５ 国際防災協力の推進（政策１０－施策②）</t>
  </si>
  <si>
    <t>国際防災協力の推進に必要な経費</t>
  </si>
  <si>
    <t>国連防災世界会議開催経費</t>
  </si>
  <si>
    <t>施策名：３６ 災害復旧・復興に関する施策の推進（政策１０－施策③）</t>
  </si>
  <si>
    <t>災害復旧・復興に関する施策の推進に必要な経費</t>
  </si>
  <si>
    <t>平成７年</t>
  </si>
  <si>
    <t>被災者支援に関する総合的対策の推進経費</t>
  </si>
  <si>
    <t>施策名：３７ 地震対策等の推進（政策１０－施策④）</t>
  </si>
  <si>
    <t>地震対策等の推進に必要な経費</t>
  </si>
  <si>
    <t>総合防災情報システムの整備経費</t>
  </si>
  <si>
    <t>津波避難対策推進事業</t>
  </si>
  <si>
    <t>施策名：３８ 防災行政の総合的推進（政策１０－施策⑤）</t>
  </si>
  <si>
    <t>防災基本政策の企画立案等に必要な経費</t>
  </si>
  <si>
    <t>被災者生活再建支援法施行に要する経費</t>
  </si>
  <si>
    <t>平成１１年</t>
  </si>
  <si>
    <t>南海トラフの巨大地震及び首都直下地震に関する応急対策活動の具体計画策定等検討経費（民間船舶を活用した医療機能の実証訓練経費）</t>
  </si>
  <si>
    <t>平成２４年</t>
  </si>
  <si>
    <t>防災計画の推進経費</t>
  </si>
  <si>
    <t>社会全体としての事業継続体制の構築推進経費</t>
  </si>
  <si>
    <t>災害救助等に要する経費</t>
  </si>
  <si>
    <t>施策名：３９　原子力災害対策の充実・強化（政策１１－施策①）</t>
  </si>
  <si>
    <t>原子力災害対策施設整備事業</t>
  </si>
  <si>
    <t>原子力災害対策事業</t>
  </si>
  <si>
    <t>原子力発電施設等緊急時安全対策交付金</t>
  </si>
  <si>
    <t>昭和５５年</t>
  </si>
  <si>
    <t>施策名：４０　原子力被災者生活支援の推進（政策１１－施策②）</t>
  </si>
  <si>
    <t>施策名：４１ 沖縄の自主性・自立性の確保に係る施策の推進（政策１２－施策①）</t>
  </si>
  <si>
    <t>沖縄振興交付金事業推進費</t>
  </si>
  <si>
    <t>施策名：４２ 沖縄振興計画の推進に関する調査（政策１２－施策②）</t>
  </si>
  <si>
    <t>沖縄における鉄軌道等導入課題検討に必要な経費</t>
  </si>
  <si>
    <t>沖縄振興推進調査費</t>
  </si>
  <si>
    <t>施策名：４３ 沖縄における社会資本等の整備（政策１２－施策③）</t>
  </si>
  <si>
    <t>公立文教施設整備に必要な経費</t>
  </si>
  <si>
    <t>昭和４７年</t>
  </si>
  <si>
    <t>医師歯科医師等の派遣に必要な経費</t>
  </si>
  <si>
    <t>沖縄北部連携促進特別振興対策特定開発事業費</t>
  </si>
  <si>
    <t>平成３３年</t>
  </si>
  <si>
    <t>（建設海岸）海岸事業調査費</t>
  </si>
  <si>
    <t>（港湾海岸）海岸事業調査費</t>
  </si>
  <si>
    <t>水道施設整備に必要な経費</t>
  </si>
  <si>
    <t>廃棄物処理施設整備に必要な経費</t>
  </si>
  <si>
    <t>森林整備事業に必要な経費</t>
  </si>
  <si>
    <t>昭和２６年</t>
  </si>
  <si>
    <t>治山事業に必要な経費</t>
  </si>
  <si>
    <t>水産基盤整備に必要な経費</t>
  </si>
  <si>
    <t>農地等保全事業に必要な経費</t>
  </si>
  <si>
    <t>農業生産基盤保全管理・整備事業に必要な経費</t>
  </si>
  <si>
    <t>農業競争力強化基盤整備事業に必要な経費</t>
  </si>
  <si>
    <t>平成２２年</t>
  </si>
  <si>
    <t>沖縄開発事業（旧社会資本整備事業特別会計計上分）</t>
  </si>
  <si>
    <t>施策名：４４ 沖縄の特殊事情に伴う特別対策（政策１２－施策④）</t>
  </si>
  <si>
    <t>駐留軍用地跡地利用推進に必要な経費</t>
  </si>
  <si>
    <t>平成９年</t>
  </si>
  <si>
    <t>沖縄の特殊事情に伴う特別対策に必要な経費（沖縄振興開発金融公庫・補給金）</t>
  </si>
  <si>
    <t>昭和４８年</t>
  </si>
  <si>
    <t>0079-002</t>
  </si>
  <si>
    <t>沖縄の特殊事情に伴う特別対策に必要な経費（沖縄振興開発金融公庫に対する出資金に必要な経費）</t>
  </si>
  <si>
    <t>沖縄北部連携促進特別振興事業費</t>
  </si>
  <si>
    <t>施策名：４５ 沖縄の戦後処理対策（政策１２－施策⑤）</t>
  </si>
  <si>
    <t>沖縄の戦後処理対策に必要な経費</t>
  </si>
  <si>
    <t>昭和５０年</t>
  </si>
  <si>
    <t>施策名：４６ 子ども・若者育成支援の総合的推進（子ども・若者ビジョン）（政策１３－施策①）</t>
  </si>
  <si>
    <t>施策名：４７ 青少年インターネット環境整備の総合的推進（青少年インターネット環境整備基本計画）（政策１３－施策②）</t>
  </si>
  <si>
    <t>施策名：４８ 子ども・若者育成支援に関する広報啓発、調査研究等（政策１３－施策③）</t>
  </si>
  <si>
    <t>子ども・若者育成支援推進経費</t>
  </si>
  <si>
    <t>昭和４１年度</t>
  </si>
  <si>
    <t>保育緊急確保事業に必要な経費</t>
  </si>
  <si>
    <t>施策名：４９ 食育の総合的推進（食育推進基本計画）（政策１３－施策④）</t>
  </si>
  <si>
    <t>施策名：５０ 食育に関する広報啓発、調査研究等（政策１３－施策⑤）</t>
  </si>
  <si>
    <t>食育推進経費</t>
  </si>
  <si>
    <t>平成１８年度</t>
  </si>
  <si>
    <t>施策名：５１ 高齢社会対策の総合的推進（高齢社会対策大綱）（政策１３－施策⑥）</t>
  </si>
  <si>
    <t>施策名：５２ 高齢社会対策に関する広報啓発、調査研究等（政策１３－施策⑦）</t>
  </si>
  <si>
    <t>高齢社会対策推進経費</t>
  </si>
  <si>
    <t>昭和４９年度</t>
  </si>
  <si>
    <t>施策名：５３ バリアフリー・ユニバーサルデザイン推進に関する広報啓発、調査研究等（政策１３－施策⑧）</t>
  </si>
  <si>
    <t>バリアフリー・ユニバーサルデザイン施策推進経費</t>
  </si>
  <si>
    <t>施策名：５４ 障害者施策の総合的推進（障害者基本計画）（政策１３－施策⑨）</t>
  </si>
  <si>
    <t>施策名：５５ 障害者施策に関する広報啓発、調査研究等（政策１３－施策⑩）</t>
  </si>
  <si>
    <t>障害者施策推進経費</t>
  </si>
  <si>
    <t>昭和５６年度</t>
  </si>
  <si>
    <t>施策名：５６ 交通安全対策の総合的推進（交通安全基本計画）（政策１３－施策⑪）</t>
  </si>
  <si>
    <t>施策名：５７ 交通安全対策に関する広報啓発、調査研究等（政策１３－施策⑫）</t>
  </si>
  <si>
    <t>交通安全対策推進経費</t>
  </si>
  <si>
    <t>昭和４５年度</t>
  </si>
  <si>
    <t>施策名：５８ 犯罪被害者等施策の総合的推進（犯罪被害者等基本計画）（政策１３－施策⑬）</t>
  </si>
  <si>
    <t>施策名：５９ 犯罪被害者等施策に関する広報啓発・連携推進等（政策１３－施策⑭）</t>
  </si>
  <si>
    <t>犯罪被害者等施策推進経費</t>
  </si>
  <si>
    <t>平成１７年度</t>
  </si>
  <si>
    <t>施策名：６０ 自殺対策の総合的推進（自殺総合対策大綱）（政策１３－施策⑮）</t>
  </si>
  <si>
    <t>施策名：６１ 自殺対策に関する広報啓発、調査研究等（政策１３－施策⑯）</t>
  </si>
  <si>
    <t>自殺対策推進経費</t>
  </si>
  <si>
    <t>平成１９年度</t>
  </si>
  <si>
    <t>0092-001</t>
  </si>
  <si>
    <t>地域自殺対策緊急強化事業（地域自殺対策緊急強化基金）</t>
  </si>
  <si>
    <t>平成２１年度</t>
  </si>
  <si>
    <t>-</t>
  </si>
  <si>
    <t>0092-002</t>
  </si>
  <si>
    <t>地域自殺対策緊急強化事業（地域自殺対策強化交付金）</t>
  </si>
  <si>
    <t>施策名：６２ 子どもの貧困対策の総合的推進（子どもの貧困対策に関する大綱）（政策１３－施策⑰）</t>
  </si>
  <si>
    <t>施策名：６３ 子どもの貧困対策に関する調査研究等（政策１３－施策⑱）</t>
  </si>
  <si>
    <t>施策名：６４ アルコール健康障害対策の推進（政策１３－施策⑲）</t>
  </si>
  <si>
    <t>アルコール健康障害対策理解促進経費</t>
  </si>
  <si>
    <t>平成３１年度</t>
  </si>
  <si>
    <t>青年国際交流経費</t>
  </si>
  <si>
    <t>昭和３４年度</t>
  </si>
  <si>
    <t>施策名：６６ 栄典事務の適切な遂行（政策１４－施策①）</t>
  </si>
  <si>
    <t>栄典事務の適切な遂行に必要な経費</t>
  </si>
  <si>
    <t>明治９年度</t>
  </si>
  <si>
    <t>－</t>
  </si>
  <si>
    <t>施策名：６７ 男女共同参画に関する普及・啓発（政策１５－施策①）</t>
  </si>
  <si>
    <t>男女共同参画に関する普及・啓発に必要な経費</t>
  </si>
  <si>
    <t>平成６年度</t>
  </si>
  <si>
    <t>施策名：６８ 男女共同参画を促進するための地方公共団体・民間団体等との連携（政策１５－施策②）</t>
  </si>
  <si>
    <t>男女共同参画を促進するための地方公共団体・民間団体等との連携に必要な経費</t>
  </si>
  <si>
    <t>施策名：６９ 国際交流・国際協力の促進（政策１５－施策③）</t>
  </si>
  <si>
    <t>国際交流・国際協力の促進に必要な経費</t>
  </si>
  <si>
    <t>平成１２年度</t>
  </si>
  <si>
    <t>施策名：７０ 女性に対する暴力の根絶に向けた取組（政策１５－施策④）</t>
  </si>
  <si>
    <t>女性に対する暴力の根絶に向けた取組に必要な経費</t>
  </si>
  <si>
    <t>平成１６年度</t>
  </si>
  <si>
    <t>施策名：７１ 女性の参画の拡大に向けた取組（政策１５－施策⑤）</t>
  </si>
  <si>
    <t>女性の参画の拡大に向けた取組に必要な経費</t>
  </si>
  <si>
    <t>平成９年度</t>
  </si>
  <si>
    <t>女性の活躍促進に向けた「見える化」推進経費</t>
  </si>
  <si>
    <t>平成25年度</t>
  </si>
  <si>
    <t>女性活躍促進に向けた取組に必要な経費</t>
  </si>
  <si>
    <t>平成２５年度</t>
  </si>
  <si>
    <t>施策名：７２ 仕事と生活の調和の推進（政策１５－施策⑥）</t>
  </si>
  <si>
    <t>仕事と生活の調和の推進に必要な経費</t>
  </si>
  <si>
    <t>平成２０年度</t>
  </si>
  <si>
    <t>施策名：７３ 東日本大震災による女性の悩み・暴力に関する相談事業（政策１５－施策⑦）</t>
  </si>
  <si>
    <t>施策名：７４ 食品健康影響評価技術研究の推進（政策１６－施策①）</t>
  </si>
  <si>
    <t>食品健康影響評価技術の研究に必要な経費</t>
  </si>
  <si>
    <t>平成１７年度</t>
  </si>
  <si>
    <t>－</t>
  </si>
  <si>
    <t>施策名：７５ 食品安全の確保に必要な総合的施策の推進（政策１６－施策②）</t>
  </si>
  <si>
    <t>リスクコミュニケーション実施経費</t>
  </si>
  <si>
    <t>平成１５年度</t>
  </si>
  <si>
    <t>平成１５年度</t>
  </si>
  <si>
    <t>施策名：７６ 公益法人制度の運営と認定・監督等の実施（政策１７－施策①）</t>
  </si>
  <si>
    <t>公益法人制度の適正な運営の推進に必要な経費</t>
  </si>
  <si>
    <t>平成１９年度</t>
  </si>
  <si>
    <t>施策名：７７ 経済社会活動の総合的研究（政策１８－施策①）</t>
  </si>
  <si>
    <t>経済社会活動の総合的研究に必要な経費</t>
  </si>
  <si>
    <t>施策名：７８ 国民経済計算（政策１８－施策②）</t>
  </si>
  <si>
    <t>国民経済計算に必要な経費</t>
  </si>
  <si>
    <t>施策名：７９ 人材育成、能力開発（政策１８－施策③）</t>
  </si>
  <si>
    <t>経済研修所運営に必要な経費</t>
  </si>
  <si>
    <t>施策名：８０ 迎賓施設の適切な運営（政策１９－施策①）</t>
  </si>
  <si>
    <t>赤坂迎賓館参観経費</t>
  </si>
  <si>
    <t>昭和５０年度</t>
  </si>
  <si>
    <t>京都迎賓館参観経費</t>
  </si>
  <si>
    <t>平成１７年度</t>
  </si>
  <si>
    <t>施策名：８１ 北方領土問題解決促進のための施策の推進（政策２０－施策①）</t>
  </si>
  <si>
    <t>北方領土返還要求運動推進等経費</t>
  </si>
  <si>
    <t>昭和４３年度</t>
  </si>
  <si>
    <t>施策名：８２ 子ども・子育て支援の推進（政策２１－施策①）</t>
  </si>
  <si>
    <t>子ども・子育て支援に必要な経費</t>
  </si>
  <si>
    <t>地域少子化対策強化事業</t>
  </si>
  <si>
    <t>施策名：８３ 子どものための現金給付の推進（政策２１－施策②）</t>
  </si>
  <si>
    <t>施策名：８４ 子どものための教育・保育給付の推進（政策２１－施策③）</t>
  </si>
  <si>
    <t>施策名：８５ 地域における子ども・子育て支援対策の推進（政策２１－施策④）</t>
  </si>
  <si>
    <t>施策名：８６ 国際平和協力業務等の推進（政策２２－施策①）</t>
  </si>
  <si>
    <t>国際平和協力隊の派遣等経費</t>
  </si>
  <si>
    <t>平成４年度</t>
  </si>
  <si>
    <t>国際平和協力のための人材育成経費</t>
  </si>
  <si>
    <t>平成１７年度</t>
  </si>
  <si>
    <t>人道救援物資備蓄経費</t>
  </si>
  <si>
    <t>平成９年度</t>
  </si>
  <si>
    <t>施策名：８７　科学に関する重要事項の審議及び研究の連絡（政策２３－施策①）</t>
  </si>
  <si>
    <t>各国アカデミーとの交流等の国際的な活動</t>
  </si>
  <si>
    <t>昭和２３年度</t>
  </si>
  <si>
    <t>科学の役割についての普及・啓発</t>
  </si>
  <si>
    <t>昭和６１年度</t>
  </si>
  <si>
    <t>科学者間ネットワークの構築</t>
  </si>
  <si>
    <t>昭和２４年度</t>
  </si>
  <si>
    <t>施策名：８８ 民間人材登用等の推進（政策２４－施策①）</t>
  </si>
  <si>
    <t>民間の再就職支援会社を活用した再就職支援経費</t>
  </si>
  <si>
    <t>平成２５年度</t>
  </si>
  <si>
    <t>拉致被害者等の支援に必要な経費</t>
  </si>
  <si>
    <t>平成１５年</t>
  </si>
  <si>
    <t>消費税転嫁等対策に必要な経費</t>
  </si>
  <si>
    <t>内閣本府庁舎等施設の整備に必要な経費</t>
  </si>
  <si>
    <t>平成１３年度</t>
  </si>
  <si>
    <t>独立行政法人国立公文書館運営費交付金に必要な経費</t>
  </si>
  <si>
    <t>独立行政法人国立公文書館施設整備に必要な経費</t>
  </si>
  <si>
    <t>平成２２年度</t>
  </si>
  <si>
    <t>経済財政政策運営の企画立案総合調整に必要な経費</t>
  </si>
  <si>
    <t>国際経済会議等に必要な経費</t>
  </si>
  <si>
    <t>雇用対策の総合的推進に必要な経費</t>
  </si>
  <si>
    <t>若者の活躍の総合的推進に必要な経費</t>
  </si>
  <si>
    <t>実践キャリア・アップ戦略の実施に必要な経費</t>
  </si>
  <si>
    <t>中長期の経済運営に必要な経費</t>
  </si>
  <si>
    <t>経済財政政策に関する有識者の見解調査・コンセンサス検討経費</t>
  </si>
  <si>
    <t>経済財政政策の効果分析</t>
  </si>
  <si>
    <t>計量分析一般関連業務</t>
  </si>
  <si>
    <t>東日本大震災後の日本経済の産業構造・景気循環分析に必要な経費</t>
  </si>
  <si>
    <t>特定地域再生計画の推進に必要な経費</t>
  </si>
  <si>
    <t>地域活性化・効果実感臨時交付金に必要な経費</t>
  </si>
  <si>
    <t>科学技術・イノベーション政策に係る調査等</t>
  </si>
  <si>
    <t>総合科学技術・イノベーション会議の主体的な国際活動</t>
  </si>
  <si>
    <t>平成１４年度</t>
  </si>
  <si>
    <t>科学技術関係予算の改革</t>
  </si>
  <si>
    <t>平成１８年度</t>
  </si>
  <si>
    <t>科学技術システム改革の推進</t>
  </si>
  <si>
    <t>革新的研究開発の推進</t>
  </si>
  <si>
    <t>平成２２年度</t>
  </si>
  <si>
    <t>科学技術イノベーション総合戦略の推進に必要な政策立案調査</t>
  </si>
  <si>
    <t>現地対策本部設置に係る施設の改修に要する経費</t>
  </si>
  <si>
    <t>災害対策本部予備施設の改修に要する経費</t>
  </si>
  <si>
    <t>中央防災無線網の施設整備及び管理に要する経費</t>
  </si>
  <si>
    <t>総合防災訓練大綱に基づく総合防災訓練に係る経費</t>
  </si>
  <si>
    <t>物資調達の仕組み構築に要する検討経費</t>
  </si>
  <si>
    <t>住民と連携した地震・津波防災対策の強化に係る経費</t>
  </si>
  <si>
    <t>定住外国人施策推進経費</t>
  </si>
  <si>
    <t>食品安全確保総合調査費</t>
  </si>
  <si>
    <t>食品安全行政の充実・強化経費</t>
  </si>
  <si>
    <t>迎賓館施設整備に必要な経費</t>
  </si>
  <si>
    <t>昭和５４年度</t>
  </si>
  <si>
    <t>北方地域旧漁業権者等貸付事業</t>
  </si>
  <si>
    <t>昭和３６年度</t>
  </si>
  <si>
    <t>独立行政法人北方領土問題対策協会運営費交付金</t>
  </si>
  <si>
    <t>平成１５年年度</t>
  </si>
  <si>
    <t>独立行政法人北方領土問題対策協会施設整備補助金</t>
  </si>
  <si>
    <t>平成２１年度</t>
  </si>
  <si>
    <t>エネルギー対策特別会計</t>
  </si>
  <si>
    <t>東日本大震災復興特別会計</t>
  </si>
  <si>
    <t>エネルギー対策特別会計対策</t>
  </si>
  <si>
    <t>大臣官房</t>
  </si>
  <si>
    <t>（項）公文書等管理政策費
（大事項）公文書等管理政策に必要な経費</t>
  </si>
  <si>
    <t>（項）政府広報費
（大事項）政府広報の実施等に必要な経費</t>
  </si>
  <si>
    <t>平成２６年対象</t>
  </si>
  <si>
    <t>（項）遺棄化学兵器廃棄処理事業費
（大事項）遺棄化学兵器廃棄処理事業に必要な経費</t>
  </si>
  <si>
    <t>政策統括官（経済財政運営担当）</t>
  </si>
  <si>
    <t>（項）経済財政政策費
（大事項）経済財政政策の企画立案等に必要な経費</t>
  </si>
  <si>
    <t>政策統括官（経済社会システム担当）</t>
  </si>
  <si>
    <t>0020、0021</t>
  </si>
  <si>
    <t>政策統括官（経済財政分析担当）</t>
  </si>
  <si>
    <t>地方創生推進室</t>
  </si>
  <si>
    <t>（項）地域活性化政策費
（大事項）地域活性化政策の推進に必要な経費</t>
  </si>
  <si>
    <t>新26－0002</t>
  </si>
  <si>
    <t>（項）地域活性化政策費
（大事項）地域活性化政策の推進に必要な経費</t>
  </si>
  <si>
    <t>（項）地域再生推進費
（大事項）地域再生の推進のための施設整備に必要な経費</t>
  </si>
  <si>
    <t>（項）総合特区推進調整費
（大事項）総合特区の推進調整に必要な経費</t>
  </si>
  <si>
    <t>26年度1次補正予算
1,511百万円</t>
  </si>
  <si>
    <t>26年度1次補正予算
420,000百万円</t>
  </si>
  <si>
    <t>（項）地域活性化・地域住民生活等緊急支援推進費
（大事項）地域活性化・地域住民生活等緊急支援交付金に必要な経費</t>
  </si>
  <si>
    <t>政策統括官（科学技術・イノベーション担当）</t>
  </si>
  <si>
    <t>（項）科学技術・イノベーション政策費
（大事項）科学技術・イノベーション政策の企画立案等に必要な経費</t>
  </si>
  <si>
    <t>（項）科学技術イノベーション創造推進費
（大事項）科学技術イノベーション創造推進に必要な経費</t>
  </si>
  <si>
    <t>新26－0003</t>
  </si>
  <si>
    <t>宇宙戦略室</t>
  </si>
  <si>
    <t>（項）宇宙開発利用政策費
（大事項）宇宙開発利用政策の企画立案等に必要な経費</t>
  </si>
  <si>
    <t>新26－0004</t>
  </si>
  <si>
    <t>新26－0005</t>
  </si>
  <si>
    <t>政策統括官（防災担当）</t>
  </si>
  <si>
    <t>（項）防災政策費
（大事項）防災基本政策の企画立案等に必要な経費</t>
  </si>
  <si>
    <t>〃</t>
  </si>
  <si>
    <t>新26－0006</t>
  </si>
  <si>
    <t>0049、新26－0008</t>
  </si>
  <si>
    <t>新26－0007</t>
  </si>
  <si>
    <t>26年度1次補正予算560.545百万円</t>
  </si>
  <si>
    <t>政策統括官（原子力防災担当）</t>
  </si>
  <si>
    <t>（項）原子力災害対策費
（大事項）原子力災害対策に必要な経費</t>
  </si>
  <si>
    <t>26年度1次補正予算
9,000百万円</t>
  </si>
  <si>
    <t>―</t>
  </si>
  <si>
    <t>前年度新規</t>
  </si>
  <si>
    <t>エネルギー対策特別会計電源開発促進勘定</t>
  </si>
  <si>
    <t>（項）原子力安全規制対策費
（大事項）原子力の安全規制対策に必要な経費</t>
  </si>
  <si>
    <t xml:space="preserve">26年度1次補正予算440百万円
</t>
  </si>
  <si>
    <t>政策統括官（沖縄政策担当）
沖縄振興局</t>
  </si>
  <si>
    <t>（項）沖縄振興交付金事業推進費
（大事項）沖縄振興交付金事業の推進に必要な経費</t>
  </si>
  <si>
    <t>政策統括官（沖縄政策担当）</t>
  </si>
  <si>
    <t>（項）沖縄政策費
（大事項）沖縄政策の推進に必要な経費</t>
  </si>
  <si>
    <t>（項）沖縄振興推進調査費
（大事項）沖縄振興推進調査に必要な経費</t>
  </si>
  <si>
    <t>沖縄振興局</t>
  </si>
  <si>
    <t>（項）沖縄教育振興事業費
（大事項）公立文教施設整備に必要な経費</t>
  </si>
  <si>
    <t>（項）沖縄保健衛生諸費
（大事項）医師歯科医師等の派遣に必要な経費</t>
  </si>
  <si>
    <t>（項）沖縄北部連携促進特別振興対策特定開発事業推進費
（大事項）沖縄北部連携促進特別振興対策に係る特定開発事業の推進に必要な経費</t>
  </si>
  <si>
    <t>（項）沖縄開発事業費
（大事項）海岸事業に必要な経費</t>
  </si>
  <si>
    <t>（項）沖縄開発事業費
（大事項）水道施設整備に必要な経費</t>
  </si>
  <si>
    <t>○</t>
  </si>
  <si>
    <t>（項）沖縄開発事業費
（大事項）廃棄物処理施設整備に必要な経費</t>
  </si>
  <si>
    <t>（項）沖縄開発事業費
（大事項）良好で緑豊かな都市空間の形成等のための国営公園事業に必要な経費</t>
  </si>
  <si>
    <t>（項）沖縄開発事業費
（大事項）森林整備事業に必要な経費</t>
  </si>
  <si>
    <t>（項）沖縄開発事業費
（大事項）治山事業に必要な経費</t>
  </si>
  <si>
    <t>（項）沖縄開発事業費
（大事項）水産基盤整備に必要な経費</t>
  </si>
  <si>
    <t>（項）沖縄開発事業費
（大事項）農地等保全事業に必要な経費</t>
  </si>
  <si>
    <t>（項）沖縄開発事業費
（大事項）農業生産基盤保全管理・整備事業に必要な経費</t>
  </si>
  <si>
    <t>（項）沖縄開発事業費
（大事項）農業競争力強化基盤整備事業に必要な経費</t>
  </si>
  <si>
    <t>平成２５年対象</t>
  </si>
  <si>
    <t>（項）沖縄開発事業費
（大事項）社会資本総合整備事業に必要な経費</t>
  </si>
  <si>
    <t>東日本大震災復興特別会計</t>
  </si>
  <si>
    <t xml:space="preserve">26年度1次補正予算108百万円                                                                                                                                                                                                                                     </t>
  </si>
  <si>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</si>
  <si>
    <t>新26－0009</t>
  </si>
  <si>
    <t>政策統括官（沖縄政策担当）</t>
  </si>
  <si>
    <t>（項）沖縄政策費
（大事項）沖縄科学技術大学院大学学園に必要な経費</t>
  </si>
  <si>
    <t>（項）沖縄北部連携促進特別振興事業費
（大事項）沖縄北部連携促進特別振興事業に必要な経緯</t>
  </si>
  <si>
    <t>政策統括官（共生社会政策担当）</t>
  </si>
  <si>
    <t>（項）共生社会政策費
（大事項）共生社会政策の企画立案等に必要な経費</t>
  </si>
  <si>
    <t>新26－0010</t>
  </si>
  <si>
    <t xml:space="preserve">26年度1次補正予算2,500百万円                                                                                                                                                                                        </t>
  </si>
  <si>
    <t>新26－0011</t>
  </si>
  <si>
    <t>新26－0018</t>
  </si>
  <si>
    <t>賞勲局</t>
  </si>
  <si>
    <t>（項）栄典行政費
（大事項）栄典事務の適切な遂行に必要な経費</t>
  </si>
  <si>
    <t>男女共同参画局</t>
  </si>
  <si>
    <t>（項）男女共同参画社会形成促進費
（大事項）男女共同参画社会の形成の促進に必要な経費</t>
  </si>
  <si>
    <t>食品安全委員会</t>
  </si>
  <si>
    <t>（項）食品安全政策費
（大事項）食品健康影響評価技術の研究に必要な経費</t>
  </si>
  <si>
    <t>（項）食品安全政策費
（大事項）食品安全の確保に必要な経費</t>
  </si>
  <si>
    <t>公益認定等委員会</t>
  </si>
  <si>
    <t>（項）公益法人制度適正運営推進費
（大事項）公益法人制度の適正な運営の推進に必要な経費</t>
  </si>
  <si>
    <t>経済社会総合研究所</t>
  </si>
  <si>
    <t>（項）経済社会総合研究所
（大事項）経済社会活動の研究等に必要な経費</t>
  </si>
  <si>
    <t>迎賓館</t>
  </si>
  <si>
    <t>（項）迎賓施設運営費
（大事項）迎賓施設の運営に必要な経費</t>
  </si>
  <si>
    <t>北方対策本部</t>
  </si>
  <si>
    <t>（項）北方対策本部
（大事項）北方領土問題対策に必要な経費</t>
  </si>
  <si>
    <t>所管替えにより共生社会より引き継ぎ
26年度1次補正予算27百万円</t>
  </si>
  <si>
    <t>子ども・子育て本部</t>
  </si>
  <si>
    <t>（項）子ども・子育て本部
（大事項）子ども・子育て支援に必要な経費</t>
  </si>
  <si>
    <t xml:space="preserve">26年度1次補正予算3,008百万円                                                                                                                                                                                        </t>
  </si>
  <si>
    <t>国際平和協力本部</t>
  </si>
  <si>
    <t>（項）国際平和協力本部
（大事項）国際平和協力業務の実施等に必要な経費</t>
  </si>
  <si>
    <t>日本学術会議</t>
  </si>
  <si>
    <t>（項）日本学術会議
（大事項）科学に関する重要事項の審議等に必要な経費</t>
  </si>
  <si>
    <t>官民人材交流センター</t>
  </si>
  <si>
    <t>（項）官民人材交流センター
（大事項）官民人材交流センターの運営に必要な経費</t>
  </si>
  <si>
    <t>0145</t>
  </si>
  <si>
    <t>大臣官房（番号制度担当室）</t>
  </si>
  <si>
    <t>（項）内閣本府共通費
（大事項） 内閣本府一般行政に必要な経費</t>
  </si>
  <si>
    <t>新26－0012</t>
  </si>
  <si>
    <t>（項）内閣本府共通費
（大事項）拉致被害者等の支援に必要な経費</t>
  </si>
  <si>
    <t>（項）内閣本府共通費
（大事項）消費税転嫁等対策に必要な経費</t>
  </si>
  <si>
    <t>（項）内閣本府施設費
（大事項）内閣本府施設整備に必要な経費</t>
  </si>
  <si>
    <t>（項）独立行政法人国立公文書館運営費
（大事項）独立行政法人国立公文書館運営費交付金に必要な経費</t>
  </si>
  <si>
    <t>（項）独立行政法人国立公文書館施設整備費
（大事項）独立行政法人国立公文書館施設整備に必要な経費</t>
  </si>
  <si>
    <t>25年度1次補正予算
87,000百万円</t>
  </si>
  <si>
    <t>（項）地域活性推進費
（大事項）地域活性化・効果実感臨時交付金に必要な経費</t>
  </si>
  <si>
    <t>0127</t>
  </si>
  <si>
    <t>（項）科学技術・イノベーション政策費
（大事項）総合科学技術政策の企画立案等に必要な経費</t>
  </si>
  <si>
    <t>新26－0013</t>
  </si>
  <si>
    <t>26年度1次補正予算112.342百万円</t>
  </si>
  <si>
    <t>（項）内閣本府施設費
（大事項） 内閣本府施設整備に必要な経費</t>
  </si>
  <si>
    <t>新26－0014</t>
  </si>
  <si>
    <t>新26－0015</t>
  </si>
  <si>
    <t>新26－0016</t>
  </si>
  <si>
    <t>新26－0017</t>
  </si>
  <si>
    <t>（項）内閣本府施設費
（大事項）内閣本府施設整備に必要な経費</t>
  </si>
  <si>
    <t>（項）独立行政法人北方領土問題対策協会運営費
（大事項）独立行政法人北方領土問題対策協会運営費交付金に必要な経費</t>
  </si>
  <si>
    <t>（項）独立行政法人北方領土問題対策協会施設整備費
（大事項）独立行政法人北方領土問題対策協会施設整備に必要な経費</t>
  </si>
  <si>
    <t>年金特別会計</t>
  </si>
  <si>
    <t>施策名：６５ 青年国際交流の推進（政策１３－施策⑳）</t>
  </si>
  <si>
    <t>引き続き、未帰国家族分については、予備的計上となることから家族数等十分な検討を行い計上するべき。</t>
  </si>
  <si>
    <t>事業内容の一部改善</t>
  </si>
  <si>
    <t>事業の有効性・効果について適切に検証するとともに、予算の効率的執行に努めること。
また、不用額が生じていることを踏まえ、執行実績を適切に概算要求に反映させるべき。</t>
  </si>
  <si>
    <t>事業の有効性・効果について適切に検証するとともに、予算の効率的執行に努め、執行実績を適切に概算要求に反映させるべき。</t>
  </si>
  <si>
    <t>事業の有効性・効果について適切に検証するとともに、予算の効率的執行に努め、国賓等の接遇に支障が生じないように施設整備計画に基づいた概算要求を行うこと。</t>
  </si>
  <si>
    <t>整備した施設の活用状況を適切に検証し、今後の概算要求に反映させるべき。</t>
  </si>
  <si>
    <t>資金の流れを見ると７００万円で委託調査をしているだけである。内容は経済波及効果の把握、成果の評価である。Ｈ２６年度からの事業で､何をどこまで把握、評価できるのか、疑問が残る。</t>
  </si>
  <si>
    <t>事業の有効性・効果について検証し、適切に事業内容を見直すとともに、予算の効率的執行に努め、執行実績を適切に概算要求に反映させるべき。</t>
  </si>
  <si>
    <t>事業の有効性・効果について適切に検証するとともに、不用率が高い執行実績を踏まえて、適切な概算要求となるよう改善すべき。</t>
  </si>
  <si>
    <t>地方公共団体から見れば、ある種「ありがたい」事業であろう。ただし、バラマキの批判がつきまとう事業でもある。したがって、この事業そのものに、どれだけメリットがあるのか（あったのか）、地方の立場から検証してみる必要があると考える。</t>
  </si>
  <si>
    <t>交付金事業の効果測定や検証を行い、適切な交付金活用のためのフォローアップに努め、執行実績を適切に概算要求に反映させるべき。</t>
  </si>
  <si>
    <t xml:space="preserve">事業の有効性・効果について適切に検証するとともに、進捗状況の把握に努め、実態に即した適正な予算となるよう留意すべき。 </t>
  </si>
  <si>
    <t xml:space="preserve">事業の有効性・効果について適切に検証するとともに、進捗状況の把握に努め、実態に即した適正な予算となるよう留意すべき。  </t>
  </si>
  <si>
    <t>先端的かつ高度に専門的な研究支援の色彩が強くなっているため、行政事業レビューの議論ではアプローチが難しい。ただし、政策的には重要な分野であることは理解できるので、研究成果がどのように「産業の国際競争力強化」と「地域の活性化」の目標に結びつくのか、総合的レビューをする必要があると考える。</t>
  </si>
  <si>
    <t>調整費事業の効果測定や検証を行い、適切な調整費活用のためのフォローアップに努め、執行実績を適切に概算要求に反映させるべき。</t>
  </si>
  <si>
    <t>政府の重要施策の柱になる事業であることは間違いないが、この種の事業は地域の実情を掘り起こし、丁寧にニーズを調査した上で実施しなければ「丸投げ」「バラマキ」になってしまう。この事業を活用して自立の可能性を模索できる地域と、そうでない地域の違いが明確になってきている現在、地域事情に配慮すべきと考える。</t>
  </si>
  <si>
    <t>平成２６年度補正予算の事業だが、地域事情を踏まえて効果的に事業が実施されているか適切に検証するとともに、予算の効率的執行に努めるべき。</t>
  </si>
  <si>
    <t>消費喚起、生活支援の事業なので地方にとってはまさにいま現在、重要な事業であると考える。ただし、２７年度で終了する一過性の事業であるのはいささか残念。その成果が全国的に出るまで、今後も継続的に続けるべきであろう。</t>
  </si>
  <si>
    <t>平成２６年度補正予算の事業だが、今後の関連施策の推進に資するよう、事業の有効性・効果について適切に検証するとともに、予算の効率的執行に努めるべき。</t>
  </si>
  <si>
    <t>平成２６年度限りの事業だが、今後の関連施策の推進に資するよう、事業の有効性・効果について適切に検証すべき。</t>
  </si>
  <si>
    <t>【評価結果】事業全体の抜本的な改善
【とりまとめコメント】補正予算という制約はあったものの、地方公共団体で優先順位の高い、経済効果の高い事業に活用されるためにも、効果測定のための適切な指標を考えるべき。</t>
  </si>
  <si>
    <t>平成２５年度補正予算の事業だが、今後の関連施策の推進に資するよう、事業の有効性・効果について適切に検証すべき。</t>
  </si>
  <si>
    <t>事業全体の抜本的な改善</t>
  </si>
  <si>
    <t>平成３３年</t>
  </si>
  <si>
    <t>ー</t>
  </si>
  <si>
    <t>事業実施省庁と連携し、事業の有効性・効果について適切に検証すること。
また、事業の進捗状況を的確に把握し、執行実績を適切に概算要求に反映させること。</t>
  </si>
  <si>
    <t>総括部分において、農林水産省と連携していると書かれている。この点に関連し、そもそも内閣府と農水省との間において、いかなる方針に基づき、どのような役割分担、あるいは連携等を図っているのかということについて、記述可能な範囲で、「関連事業」の記述箇所に説明をしていただいてもよいだろう。</t>
  </si>
  <si>
    <t>0075-01</t>
  </si>
  <si>
    <t>0069－①</t>
  </si>
  <si>
    <t>社会資本総合整備事業に必要な経費
（社会資本整備総合交付金）</t>
  </si>
  <si>
    <t>0075-02</t>
  </si>
  <si>
    <t>社会資本総合整備事業に必要な経費
（防災・安全社会資本整備交付金）</t>
  </si>
  <si>
    <t>0069－②</t>
  </si>
  <si>
    <t>アウトプット欄に「新規開通延長」「事業実施港数」「ダム数」とあるが、それぞれどのような意味内容の指標であるのかが、分かりにくいと思われる。また、関連事業については、空欄となっているが、社会資本整備に関連し、国土交通省、農林水産省にも関連する事業があるのではないかと思われる。その場合には、政府部内の関連事業についても記載をしていただいた方がよいだろう。なお、それが膨大になる場合には、概要や方針などについて触れていただくということでもよい。</t>
  </si>
  <si>
    <t>Bについては、入札に付する余地もあるかもしれない。特殊な事業ではあるが、Bとの関係では、一般の事業に近い側面もありそうであり、可能であれば、補充説明が望ましい。</t>
  </si>
  <si>
    <t>Hについては、入札に付すことが可能であるが、大部分が随契で処理されている。その必要性があったのか、補充説明が望まれる。</t>
  </si>
  <si>
    <t>引き続き適正な予算の執行、事業成果の検証に努める。</t>
  </si>
  <si>
    <t>要求額のうち「新しい日本のための優先課題推進枠」40</t>
  </si>
  <si>
    <t>引き続き、適正な予算の執行、事業成果の検証に努める。</t>
  </si>
  <si>
    <t>協会は随意契約の条件（少額や公募等）を国に準じて会計規程等で定めており、対象案件がその条件に該当するため、随意契約を行った。
引き続き、適正な予算の執行、事業成果の検証に努める。</t>
  </si>
  <si>
    <t>要求額のうち「新しい日本のための優先課題推進枠」362</t>
  </si>
  <si>
    <t>事業成果の検証に努め、今後において施設を整備する場合は、活用状況等を要求に反映させる。</t>
  </si>
  <si>
    <t>公務員の総人件費抑制、年齢別構成の適正化を通じた組織活力の維持等を図る早期退職募集制度の円滑な運用に資する事業として一層の活用が見込まれ、再就職支援を希望する者に対し確実に支援を行う必要があることから一定程度の予算要求を行っているが、利用者数の状況等について確実な把握を図るなど、適切な予算の管理、執行に努めることとしたい。</t>
  </si>
  <si>
    <t>要求額のうち「新しい日本のための優先課題推進枠」135</t>
  </si>
  <si>
    <t>－</t>
  </si>
  <si>
    <t>例えば必要性の記述についてだが、「社会的ニーズ」「自治体との役割分担」「目的－手段の妥当性」の説明のすべてについて、いずれも「国として実現すべき優先度の高い事業」と書かれている。この点について、「社会的ニーズ」については沖縄の地域特性などを、「自治体との役割分担」については補助率の妥当性などを、「目的-手段の妥当性」については文部科学省ではなく内閣府が行うべき理由などをそれぞれ記載しうるのではないだろうか。大きな問いは、「内閣府がこの事業を実施する必要性は何か」であるので、それを合理的に説明していただきたい。なお、以下の項目にも同じような説明上の問題があるように思われる。</t>
  </si>
  <si>
    <t>事業実施省庁と連携し、事業の有効性・効果について適切に検証すること。
また、事業の進捗状況を的確に把握し、執行実績を適切に概算要求に反映させること。</t>
  </si>
  <si>
    <t>沖縄振興計画に基づく事業のうち、公共事業を中心とした関連事業の全体的把握及び事業相互間の進度調整を行う必要がある経費は、「内閣府設置法」等に基づき内閣府で予算を一括計上することとしており、本事業も一括計上の対象となっていることから、内閣府において実施する必要性がある。
また、所見を踏まえ、事業実施省庁と連携し、適正な予算の執行に努めたい。</t>
  </si>
  <si>
    <t>行政事業レビュー推進チームの所見を踏まえ、事業実施省庁と連携のもと、事業の有効性・効果の検証及び事業の進捗状況の的確な把握を行い、適正な予算の執行や概算要求への反映に努めたい。</t>
  </si>
  <si>
    <t>行政事業レビュー推進チームの所見を踏まえ、事業計画期間終了後、その効果を適切に評価するとともに、事業の進捗状況を的確に把握していく。</t>
  </si>
  <si>
    <t>行政事業レビュー推進チームの所見を踏まえ、引き続き事業の進捗状況の把握に努めたい。</t>
  </si>
  <si>
    <t>良好で緑豊かな都市空間の形成等のための国営公園事業に必要な経費</t>
  </si>
  <si>
    <t>沖縄振興予算の仕組み（内閣府の役割、事業実施省庁との連携）について、備考欄に記載した。
今後の事業の推進に当たっては、事業実施省庁と連携し、事業の進捗状況を的確に把握した上で、推進して参る所存。</t>
  </si>
  <si>
    <t>今後の事業の推進に当たっては、事業実施省庁と連携し、事業の進捗状況を的確に把握した上で、推進して参る所存。</t>
  </si>
  <si>
    <t xml:space="preserve">経済危機の対応地域活性化予備費（H24）：18百万円
26年度1次補正予算30百万円                                                                                                                                                                                                                                     </t>
  </si>
  <si>
    <t>経済危機・対応地域活性化予備費（H24）　504百万円</t>
  </si>
  <si>
    <t>行政事業レビュー推進チームの所見を踏まえ、引き続き事業の進捗状況の把握に努めたい。</t>
  </si>
  <si>
    <t>-</t>
  </si>
  <si>
    <t>全国防災事業が平成27年度限りで終了する方針が示されたことに伴い、東日本大震災復興特別会計での概算要求は行わないが、引き続き一般会計において学校の耐震化を図る予算を要求する。
行政事業レビュー推進チームの所見を踏まえ、事業実施省庁と連携し、適正な予算の執行に努めたい。</t>
  </si>
  <si>
    <t>沖縄振興予算の仕組み（内閣府の役割、事業実施省庁との連携）について、備考欄に記載した。
外部有識者や行政事業レビュー推進チームの所見を踏まえ、引き続き事業の進捗状況の把握に努めたい。</t>
  </si>
  <si>
    <t>0079-001</t>
  </si>
  <si>
    <t>事業の有効性・効果について適切に検証するとともに、不用率が高い執行実績を踏まえて、適切な概算要求となるよう改善すべき。</t>
  </si>
  <si>
    <t>　沖縄公庫補給金は、公庫が事業を実施することで生じる損益収支上の不足額を国が補給金として交付するものであり、これにより、損益収支の均衡が図られ、公庫業務の円滑な運営に資するものである。
　 補給金の要求にあたっては、将来予測を含む翌年度決算見込みが算定の基礎となるため、必然的に不確実性を伴う事情がある。概算要求の時点において、利用可能な情報を最大限に用いて必要な経費を要求しているところであるが、所見を踏まえ、決算見込みの精度向上が図られるよう努めてまいりたい。</t>
  </si>
  <si>
    <t>0073-①</t>
  </si>
  <si>
    <t>沖縄振興開発金融公庫の新事業創出者に対する積極的な支援により、新事業の創出を通じた産業振興及び雇用創出に対し十分な効果が図られるよう、引き続き、安定的に事業の運用を行い、沖縄県の自立型経済の発展に貢献するよう努める。
なお、平成24年度補正予算、25年度当初予算による財源措置を受け、26～28年度概算要求においては、要求実施していない。</t>
  </si>
  <si>
    <t>0073-②</t>
  </si>
  <si>
    <t>事業の有効性・効果について適切に検証するとともに、予算の効率的執行に努め、執行実績を適切に概算要求に反映させるべき。</t>
  </si>
  <si>
    <t>　沖縄科学技術大学院大学（OIST）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庁、県内他大学、県内外研究機関・民間企業との共同研究など、沖縄における知的・産業クラスターの形成に向けて取り組んできており、共同研究の更なる推進、新設の研究棟内における民間企業等との共同研究スペース及び技術移転オフィスを備えたトランスファーゾーンの整備など、取り組みを強化してきている。これらの結果、平成26年には、OIST発ベンチャー企業の第一号が誕生している。
　さらに今年度からは、前年度の事業実績を踏まえ、OISTが次年度に行う業務運営の目標を定めるとともに実施すべき取組を列挙した事業構想を作成し、それらを基に予算要求内容について内閣府とOISTが具体的に検討を行う、PDCAサイクルの運用を強化した。
　また、現時点におけるＯＩＳＴの教育、研究、運営全般に関し、国際的に広く認められている手法による外部評価を本年7月にOISTが特別に実施したところである。
　内閣府としては、昨年度、特命担当大臣決定により、外部有識者からなる「沖縄科学技術大学院大学学園の今後の諸課題に関する検討会」を設置し、OISTから提出された事業実績等を基に、OISTの成果について議論を行い、その結果も踏まえた上で、28年度予算の概算要求を行うこととしている。今後とも、事業の有効性・効果について検証を適切に実施していきたい。</t>
  </si>
  <si>
    <t>沖縄科学技術大学院大学学園に必要な経費</t>
  </si>
  <si>
    <t xml:space="preserve">26年度1次補正予算816百万円                                                                                                                                                                                        </t>
  </si>
  <si>
    <t>いうまでもなく当該事業は重要であり、恒常的・継続的に実施しなければならないものと思われるが、執行率が90％を超えないということであるのであれば、当初予算額を見直すこともありうるのではないか。27年度当初は従来よりも予算額が増えているが、これまでよりも高い執行率にすることができる規模の予算なのだろうか。なお、特別な理由等がある場合、「改善の方向性」に補足的な説明があった方がよい。</t>
  </si>
  <si>
    <t>　戦後処理対策予算の大宗を占める不発弾等処理事業においては、事業の性質上、測量土地調査等の結果、岩盤やがけ地等の探査難渋箇所が発見されることや作物等の収穫時期との関係などから一定の条件をクリアできない箇所があることにより探査予定箇所すべてを実施できない場合があることから、不用額が生じているところである。
　平成27年度予算においては事業実施に必要な予算額を計上しており、平成27年8月時点で約86％の交付申請がなされている。
　平成28年度概算要求は平成27年度予算を上回る概算要求額となっているが、主に沖縄県より大規模の探査要請があったことにより大幅な探査面積の増加が見込まれているための増額であり、不発弾等対策をより効果的に促進するため、引き続き沖縄県等と協議し、より効果的な予算の執行を図ってまいりたい。
　他の事業についても、沖縄総合事務局や県等関係者から事業の進捗状況または給付金受給者の現況等を聴取するとともに調整の上、各事業に必要な経費を計上している。</t>
  </si>
  <si>
    <t>事業内容について適切に検証するとともに、予算の効率的執行に努め、執行実績を適切に概算要求に反映した。</t>
  </si>
  <si>
    <t>引き続き適切な価格交渉等を行い、その結果を概算要求に反映させた。</t>
  </si>
  <si>
    <t>事業内容を適切に検証し、予算の効率的執行に努めたうえで、国賓等の接遇に支障が生じないように施設整備計画に基づいた概算要求を行った。</t>
  </si>
  <si>
    <t>要望額のうち「新しい日本のための優先課題推進枠」276</t>
  </si>
  <si>
    <t>引き続き効率的な執行に努めるとともに、執行実績を踏まえ、概査要求を行った。</t>
  </si>
  <si>
    <t>Ｂについては、備考○公開プロセスに対する点検・改善結果２．備蓄（保管・管理）のとおり。なお、平成２８年度中に迎える年期契約終了後については、一般競争入札により次期委託先を決定する予定である。
引き続き効率的な執行に努めるとともに、執行実績を踏まえ、概査要求を行った。</t>
  </si>
  <si>
    <t>本経費は、苦情申立てがなされた場合を想定し、その際に最低限必要となる予算額を確保する必要がある。なお、周知・広報については、引き続き積極的に行っていく必要がある。</t>
  </si>
  <si>
    <t>引き続き、事業の適切な進捗管理、予算の効率的執行に留意すべき。</t>
  </si>
  <si>
    <t>関係省庁が主催する政府調達セミナーやパンフレットの配布等を通じた周知・広報活動を引き続き積極的に行っていく。</t>
  </si>
  <si>
    <t>所見を踏まえ、事業の適切な進捗管理、予算の効率的執行に留意する。</t>
  </si>
  <si>
    <t>執行実績を踏まえ、必要な経費を精査し、要求額へ反映させた。</t>
  </si>
  <si>
    <t>事業Aの内容によっては、これを民間事業者に委託する必要があるのかが、問題となりうるように思われる。すなわち、内閣府から厚労省に照会すれば、実体が把握できる事業であるようにも思われ、この確認手続を、別途、Aとして事業化された趣旨が確認されるべきではないかと思われる。事業Bについても、同種の調査は、総務省等でなされてきたように推測され、これを事業化したことについては、Aと同様の確認が必要であろう。</t>
  </si>
  <si>
    <t>引き続き、事業の適切な進捗管理、予算の効率的執行に留意すべき。なお、外部有識者の所見を踏まえ、他省庁等における関連事業について整理し、当該事業の効率性や有効性を確認の上、今後、事業の進め方について検討していくべき。</t>
  </si>
  <si>
    <t>引き続き、事業の適切な進捗管理、予算の効率的執行に努める。</t>
  </si>
  <si>
    <t>新しい日本のための優先課題推進枠
207百万円</t>
  </si>
  <si>
    <t>執行等改善</t>
  </si>
  <si>
    <t>今後とも、事業内容の適切な進捗管理を行い、契約における競争性の確保などにより、予算の効率的執行に努める。
また、御指摘の２事業については、いずれも同様の目的で実施された事業がないことを確認したうえで実施しており、引き続き必要な事業の概算要求を行う。</t>
  </si>
  <si>
    <t>所見を踏まえ、引き続き、事業の適切な進捗管理や予算の効率的執行等に留意しながら、NPOホームページの適宜改修による情報発信の強化や、法制度の円滑な運用・周知等を図る。</t>
  </si>
  <si>
    <t>新しい日本のための優先課題推進枠
31百万円</t>
  </si>
  <si>
    <t>今後とも、事業の適切な進捗管理、予算の効率的執行に努める。</t>
  </si>
  <si>
    <t>新しい日本のための優先課題推進枠　９百万円</t>
  </si>
  <si>
    <t>新しい日本のための優先課題推進枠19百万円　</t>
  </si>
  <si>
    <t>新しい日本のための優先課題推進枠　12百万円</t>
  </si>
  <si>
    <t>引き続き、事業の適切な進捗管理、予算の効率的執行に留意する。</t>
  </si>
  <si>
    <t>入札者が少なかった理由、落札率の低さについては、検証が望まれる。予定価格を低額に設定することでも、本事業を施行できたのではないか、との疑問がないわけではない。補充説明が可能であれば、お願いしたい。</t>
  </si>
  <si>
    <t>執行実績に見合う予算計上となっているかどうか検討すべき。</t>
  </si>
  <si>
    <t>所見を踏まえ、予算の効率的執行に留意する。また、適切かつ機動的な経済財政運営を行うため、経済対策についてのＰＣＤＡサイクルを確立させるための経費を新たに要求する。</t>
  </si>
  <si>
    <t>要求額のうち「新しい日本のための優先課題推進枠」1.09百万円</t>
  </si>
  <si>
    <t>ご指摘を踏まえ、事業の適切な進捗管理、予算の効率的執行に努めてまいりたい。</t>
  </si>
  <si>
    <t>引き続き、刻々と変化する経済雇用情勢を迅速に把握し、必要かつ有効な雇用対策を機動的に講じることが重要であるとの認識の下、高度人材の受入れの推進を検討するための有識者からのヒアリングや地域の雇用の状況を把握するためのヒアリング、若年者雇用の実状等、経済雇用情勢を迅速に把握するための調査等を適切に実施することで、執行等改善を図ることとする。
その際も不要な執行は厳に慎むものとする。</t>
  </si>
  <si>
    <t>予定通り終了</t>
  </si>
  <si>
    <t>調査の目的を達するため、真に必要な技術仕様等を設定しており、こうした技術仕様等の要件に加え、供給者の都合等、諸般の事情より、結果的に２社応札になったものと考える。
また、本件は、市場価格調査によって参考見積書を取得し、その金額を参考に積算されている適切な予定価格であると認識している。</t>
  </si>
  <si>
    <t>終了予定</t>
  </si>
  <si>
    <t>平成26年度限りの事業だが、「雇用対策の総合的推進に必要な経費」に統合後も、引き続き、事業の適切な進捗管理、予算の効率的執行に留意すべき。</t>
  </si>
  <si>
    <t>民間団体による独立採算での実施に移行することを目指した調整が完了したため、平成27年度以降は予算要求は行わない。</t>
  </si>
  <si>
    <t>平成26年度限りの事業であるが、事業の成果については、今後も、適宜、活用していくことが適当。</t>
  </si>
  <si>
    <t>今後とも、事業の適切な進捗管理、契約における競争性の確保などにより、予算の効率的執行に努める。</t>
  </si>
  <si>
    <t>引き続き、事業の適切な進捗管理、予算の効率的執行に留意しながら、事業の効果的な実施に努める。</t>
  </si>
  <si>
    <t>事業の成果について、引き続き、周知、活用を図っていく。</t>
  </si>
  <si>
    <t>新しい日本のための優先課題推進枠　23百万円</t>
  </si>
  <si>
    <t>引き続き、事業の適切な進捗管理、予算の効率的執行に留意すべき。</t>
  </si>
  <si>
    <t>引き続き、事業の適切な進捗管理、予算の効率的執行に留意すべき。</t>
  </si>
  <si>
    <t>予算の効率的な執行に留意しつつ、引き続き事業予算の執行管理を徹底し、効率的、効果的な事業の実施に努める。</t>
  </si>
  <si>
    <t>要求額のうち「新しい日本のための優先課題推進枠」55百万円</t>
  </si>
  <si>
    <t>多様な研究テーマに即した柔軟な制度運用が求められる反面、本事業が「投資」であることを充分認識し、グローバルな評価の視点を持つこと、厳しく工程管理を行うことをルール化して事業を推進していくべきである。</t>
  </si>
  <si>
    <t>公開プロセスの結果を踏まえ、本事業が「投資」であることを充分認識し、グローバルな評価の視点を持つこと、厳しく工程管理を行うことをルール化すべき。</t>
  </si>
  <si>
    <t>本事業は社会実装を強く意識した研究開発プロジェクトであることから、投入資金に対するアウトカム等の経済効果について厳しく精査し、課題の評価及び今後の予算配分に反映してまいりたい。現状ガバニングボードの有識者議員のうち３名は民間の企業経営者またはその経験者であり、「投資」という側面を意識できる体制になっているとの認識ではあるが、今後さらに評価者に会計、投資の専門性を有する者を加える方向で検討を行っている。また、世界の研究開発動向を的確に把握し、各プロジェクト分野での位置づけを明確にした上で、予算配分による研究レベルの底上げを図り、国際競争力の向上に努めてまいりたい。
研究開発進捗状況については、これまでも厳しく工程管理をしてきたところであるが、研究開発状況の精査及び工程管理について、研究者自身及びガバニングボードによる点検など多層化することにより、より一層厳しく管理するよう努めているところである。</t>
  </si>
  <si>
    <t>要求額のうち「新しい日本のための優先課題推進枠」5000百万円
（全ての分野（「エネルギー分野、次世代インフラ分野、地域資源分野（事業番号＝0036-01）」、及び「健康・医療分野（事業番号＝0036-02）」）全体で5,000百万円の要求）</t>
  </si>
  <si>
    <t>A,B,C に交付された予算は、それぞれの省が既に予算化していた事業と実質的に重複していないかの確認が必要であろう。その確認作業は、内閣府において、実施されているのか、今回の資料からは不明である。</t>
  </si>
  <si>
    <t>引き続き、事業の適切な進捗管理、予算の効率的執行に留意すべき。なお、外部有識者の所見を踏まえ、関係省が既に予算化していた事業との実質的な重複に係る確認作業、特に各省の既存事業と当該事業の経費の関係性、事業の選定プロセス等について、説明内容を拡充すべき。</t>
  </si>
  <si>
    <t>医療分野の研究開発に係る調整費（175億円）については、健康・医療戦略推進本部において決定される「医療分野研究開発推進計画」に基づき、内閣官房と関係省が共同で組成した9つの重点プロジェクト等（文部科学省、厚生労働省、経済産業省の当初予算で計上）に対し、日本医療研究開発機構のＰＤ（プログラムディレクター）等による研究マネジメントの下で、研究現場の状況・ニーズを踏まえ、その進捗等に応じて追加的に配分することとしており、関係省が既に予算化していた事業との重複はない。平成28年度においても、引き続き、研究現場の状況・ニーズを踏まえ予算を配分をし、日本医療研究開発機構のもと、事業の適切な進捗管理、予算の効率的執行に努めてまいりたい。</t>
  </si>
  <si>
    <t>【再掲】
要求額のうち「新しい日本のための優先課題推進枠」5000百万円
（全ての分野（「エネルギー分野、次世代インフラ分野、地域資源分野（事業番号＝0036-01）」、及び「健康・医療分野（事業番号＝0036-02）」）全体で5,000百万円の要求）</t>
  </si>
  <si>
    <t>引き続き、事業の適切な進捗管理、契約における競争性の確保などにより、予算の効率的執行に留意し、補助事業についても、補助金交付先における使途を明確にし、透明性の担保に努めるべき。</t>
  </si>
  <si>
    <t>引き続き、事業の適切な進捗管理をし、契約についても一般競争を行い予算の効率的執行に努める。
補助事業についても精算交付時に使途を精査して交付し、透明性の担保に努めていく。</t>
  </si>
  <si>
    <t>事業の適切な進行管理、契約における競争性の確保などにより、予算の効率的執行に留意する。</t>
  </si>
  <si>
    <t>今後も効率的な予算執行に努めながら、国際防災協力の推進を図ってまいりたい。</t>
  </si>
  <si>
    <t>本事業が評価に値する成果を上げたことは理解できるが、アウトカム、アウトプットの記載は、あたかも一定規模の会議開催自体が本事業の目的であるかのようで、不適切である。「点検・改善結果」欄にあるように、会議を通じて達成されるべき内容をきちんと目標に掲げるべきだったと思う。</t>
  </si>
  <si>
    <t>平成26年度限りだが、外部有識者のコメントについては、今後の会議開催事業における成果目標を設定する際に役立てること。</t>
  </si>
  <si>
    <t>今後、会議開催事業を実施する場合には、外部有識者のコメントを成果目標を設定する際の参考とする。</t>
  </si>
  <si>
    <t>引き続き、事業の適切な進捗管理、予算の効率的執行に留意します。</t>
  </si>
  <si>
    <t>行政事業レビュー推進チームの所見を踏まえ、適正な予算の執行に努めたい。</t>
  </si>
  <si>
    <t>要求額のうち「新しい日本のための優先課題推進枠」54百万円</t>
  </si>
  <si>
    <t>引き続き、事業の適切な進捗管理、予算の効率的執行に努める。</t>
  </si>
  <si>
    <t>要求額のうち「新しい日本のための優先課題推進枠」260百万円</t>
  </si>
  <si>
    <t>引き続き、事業の適切な進捗管理を行い、競争性を確保した契約を行うなど、予算の効率的執行に努める。</t>
  </si>
  <si>
    <t>26年度1次補正予算37.152百万円
要求額のうち「新しい日本のための優先課題推進枠」32百万円</t>
  </si>
  <si>
    <t>本事業は平成26年度の執行をもって終了するが、事業開始にあたって、地方公共団体と調整不足であったと思われるため、事業の在り方について適正に総括し、今後の補助事業の改善に役立てること。</t>
  </si>
  <si>
    <t>本事業は平成26年度で終了したが、事業の在り方について総括し、今後の補助事業の改善に役立てることとする。</t>
  </si>
  <si>
    <t>引き続き、事業の適切な進捗管理、予算の効率的執行に留意すべき。なお、１者応札の改善による契約における競争性の確保に努め、一層の予算の効率的執行に留意すべき。</t>
  </si>
  <si>
    <t>今後も適切に予算の執行管理をし、災害発生時の緊急的な執行に対応できるように努める。
１者応札については仕様の見直しなどを行い改善を図る。</t>
  </si>
  <si>
    <t>本経費は、被災者からの申請に備えた経費であるため、一定の予算額を確保する必要がある。また、引き続き、補助金の交付先である被災者生活再建支援法人（(財)都道府県会館）から被災者への支援金の支出状況の把握に努め、制度の円滑な運用に留意すべき。</t>
  </si>
  <si>
    <t>所見を踏まえ、引き続き、制度の円滑な運用に努める。</t>
  </si>
  <si>
    <t>今後も引き続き事業の適切な進捗管理をし、予算の効率的執行に努める。</t>
  </si>
  <si>
    <t>要求額のうち「新しい日本のための優先課題推進枠」110百万円</t>
  </si>
  <si>
    <t>アウトカム欄に表示された各目標の達成年度がバラバラであり、26・27年度予算の執行によって「適切に事業が実施された」とあるが、目標達成にそれぞれどの程度近づいたのかが読み取れない。レビューシート上、目標達成までの全体計画と実績の関係を明らかになっていなければ、評価が難しい。</t>
  </si>
  <si>
    <t>引き続き、事業の適切な進捗管理、予算の効率的執行に留意すべき。なお、外部有識者のコメントを踏まえ、成果目標の達成までの全体計画と成果実績との関係を整理し、事業の成果を把握する上で、より適切な成果目標の設定について検討すべき。</t>
  </si>
  <si>
    <t>引き続き、事業の適切な進捗管理、予算の効率的執行に努める。なお、外部有識者等からのご指摘を踏まえ、より適切な成果目標の設定について検討することとする。</t>
  </si>
  <si>
    <t>本経費は、予見できない災害の発生に備えた経費であるため、引き続き一定の予算額を確保する必要がある。</t>
  </si>
  <si>
    <t>引き続き一定の予算額を確保</t>
  </si>
  <si>
    <t>所見を踏まえ、引き続き、事業の適切な進捗管理、契約における競争性の確保などにより、予算の効率的執行に努める。</t>
  </si>
  <si>
    <t>要求額のうち「新しい日本のための優先課題推進枠」19百万円</t>
  </si>
  <si>
    <t>引き続き、予算の効率的な執行に努め、適切な進捗管理の下、事業の実施を進める。</t>
  </si>
  <si>
    <t>引き続き、事業の適切な進捗管理、コストの抑制に努めることなどにより、予算の効率的執行に努める。</t>
  </si>
  <si>
    <t>要求額のうち「新しい日本のための優先課題推進枠」118百万円</t>
  </si>
  <si>
    <t>引き続き、予算の効率的な執行に努め、適切な事業の実施に努める。</t>
  </si>
  <si>
    <t>要求額のうち「新しい日本のための優先課題推進枠」14百万円</t>
  </si>
  <si>
    <t>所見を踏まえ、引き続き、事業の適切な進捗管理を行うとともに、一般競争入札やオープンカウンタ方式を用い競争性を確保したうえで事業を実施するなど、事業予算の効率的執行を継続する。また、平成28年度概算要求においても、印刷・製本部数の見直しなどを検討した上で予算額を計上する。</t>
  </si>
  <si>
    <t>要求額のうち「新しい日本のための優先課題推進枠」48百万円</t>
  </si>
  <si>
    <t>事業内容等の見直しを行いながら、引き続き、事業の適切な進捗管理、予算の効率的執行に努める。</t>
  </si>
  <si>
    <t>事業目的・目標が不明確であることから、各自治体における問題点を客観的に把握した上で、事業目的を明確に再構成するとともに、具体的な成果目標を設定して進めるべきである。</t>
  </si>
  <si>
    <t>公開プロセスの結果を踏まえ、事業目的・目標が不明確であることから、各自治体における問題点を客観的に把握した上で、事業目的を明確に再構成するとともに、具体的な成果目標を設定すべき。</t>
  </si>
  <si>
    <t>26年度1次補正予算400百万円
要求額のうち「新しい日本のための優先課題推進枠」300百万円</t>
  </si>
  <si>
    <t>所見を踏まえ、各事業の進捗管理及び事業の目的と効果を踏まえた効率的な予算執行を継続する。また、平成28年度概算要求においても、事例集の印刷・製本部数の見直しなどを検討したうえで予算額を計上する。</t>
  </si>
  <si>
    <t>　平成22年12月16日に策定した概ね5年間で必要な調査・研究についての目標や道筋等となる「食品の安全性のための調査・研究の推進の方向性について」に基づき、リスク評価への有用性の観点から新規採択を行ってきた。また、受託機関を対象に現地調査を実施し、研究の進捗状況の把握や研究費について、使途・使用時期・管理状況等の把握を行うなどの適正化に努め、予算の効率的な執行を行っている。
　また、公開プロセスの指摘を受け、
　　　①研究テーマの選定から評価までの過程の透明性を高めるため、事前・中間評価と事後評価の評価者を一部入れ替える。
　　　②研究実施体制における有効性の確保に関して、国と分担研究者との間の直接契約について検討する。
　　　③研究のリスク管理への活用度の明確化については従来の事前評価・中間評価に加え、研究成果がリスク評価に活用されたかについて、過年度の研究事業も含めて追跡評価を実施するとともに、リスク評価結果がその後のリスク管理にどのように結びついたかについても明確化することとしている。
　さらに、最新の科学的知見や、国際動向等を踏まえつつ、リスク評価への一層の活用、国民への分かりやすさの点も考慮し、平成26年度末に「食品の安全性のための調査・研究の推進の方向性について」を改訂したところであり、さらに効率的かつ効果的な研究の実施を加速化していくこととしている。</t>
  </si>
  <si>
    <t>要求額のうち「新しい日本のための優先課題推進枠」52百万円</t>
  </si>
  <si>
    <t>食品安全のホームページやパンフレットの作成等のリスクコミュニケーション実施に係る支出については、一般競争入札や3社以上から見積もりを取るなどの競争性の確保、意見交換会の計画的な実施など事業の適切な進捗管理を行い、引き続き予算の効率的な執行に努めていく。</t>
  </si>
  <si>
    <t>要求額のうち「新しい日本のための優先課題推進枠」24百万円</t>
  </si>
  <si>
    <t>引き続き、事業の適切な進捗管理、予算の効率的執行に留意する。</t>
  </si>
  <si>
    <t>要求額のうち「新しい日本のための優先課題推進枠」31百万円</t>
  </si>
  <si>
    <t>引き続き、事業の適切な進捗管理、予算の効率的執行に努める。</t>
  </si>
  <si>
    <t>要求額のうち「新しい日本のための優先課題推進枠」22百万円</t>
  </si>
  <si>
    <t>予算の効率的な執行に留意しつつ、引き続き事業予算の執行管理を徹底し、効率的、効果的な事業の実施に努める。</t>
  </si>
  <si>
    <t>〃</t>
  </si>
  <si>
    <t>引き続き、各事業に対して適切な進捗管理を行い、効率的に予算を執行すると共に、28年度の概算要求にも反映していく。</t>
  </si>
  <si>
    <t>A,Bともに、文科省に照会することで、外部委託する事業内容を縮小できる可能性が高いのではないか。仮に外部委託をするとしても、Aの落札事業者は、Bの事業をも担当できるように思われ、BをAと区別すること（換言すると、監査法人でなければできない事業内容を精査すること）の根拠付けにつき、追加説明が望まれる。</t>
  </si>
  <si>
    <t>引き続き、事業の適切な進捗管理、予算の効率的執行に留意すべき。なお、外部有識者の所見を踏まえ、外部委託の必要性に係る説明内容を拡充すべき。</t>
  </si>
  <si>
    <t>レビューシート上、北海道、宮城、愛知、九州の４箇所での施設改修とあるが、現在の施設にどのような「改修」の必要性があるのか、また、実際どのような改修に支出がなされようとしているのも全く示されていない。従って、２億ほどの予算が金額的に妥当なものであるのか、イメージすら湧かない。</t>
  </si>
  <si>
    <t>（予算を繰り越したことから本事業は来年も外部有識者の点検を依頼する予定の事業）
事業の適切な進捗管理、予算の効率的執行に留意すべき。また、外部有識者のコメントを踏まえ、改修の必要性や内容について、事業の評価を行うための情報について拡充すべき。</t>
  </si>
  <si>
    <t>所見を踏まえ、事業の適切な進捗管理、予算の効率的執行に努めたい。また、今後のレビューシート作成においては外部有識者の所見を踏まえ、評価に必要な情報を記載する。</t>
  </si>
  <si>
    <t>空調設備とのことだが、1983年の設置から32年の期間が経過しており、機器類の寿命をはるかに超えている。「一部、機能が失われており」との記載からすると、機能停止したまま長年放置されてきたのではないか。「官邸の予備施設」の位置づけが加わったともあるが、それも2003年であり既に10年以上を経過している。今の時点で改修に踏み切る理由を含めて、レビューシートによる情報開示が貧弱すぎて、評価しがたい。</t>
  </si>
  <si>
    <t>（予算を繰り越したことから本事業は来年も外部有識者の点検を依頼する予定の事業）
事業の適切な進捗管理、予算の効率的執行に留意すべき。また、外部有識者の所見を踏まえ、評価するための情報について拡充すべき。</t>
  </si>
  <si>
    <t>所見を踏まえ、事業の適切な進捗管理、予算の効率的執行に努めたい。また、今後のレビューシート作成においては外部有識者の所見を踏まえ、評価に必要な情報を記載する。</t>
  </si>
  <si>
    <t>引き続き、事業の適切な進捗管理、予算の効率的執行に留意すべき。</t>
  </si>
  <si>
    <t>行政レビュー推進チームの所見を踏まえ、事業の適切な進捗管理、予算の効率的執行に努めたい。</t>
  </si>
  <si>
    <t>26年度1次補正予算399.226百万円
要求額のうち「新しい日本のための優先課題推進枠」353百万円</t>
  </si>
  <si>
    <t>〃</t>
  </si>
  <si>
    <t>26年度の執行額は当初予定の半分、9百万にとどまっているが、27年度はその10数倍の予算規模ということになる。おそらく今後定例的に訓練を実施していく事業と思われるが、年度ごとの大きな予算の波動は、中期的な視点からは疑問である。また、本事業は、次の0152事業と相互に関連するものと思うが、どちらも「関連事業」欄は空欄となっており、納得できない。</t>
  </si>
  <si>
    <t>引き続き、事業の適切な進捗管理、予算の効率的執行に留意すべき。なお、外部有識者の所見を踏まえ、中期的な観点からの適正な予算の水準の検討や関連事業の整理を行うべき。</t>
  </si>
  <si>
    <t>引き続き、事業の適切な進捗管理、予算の効率的執行に留意する。また、外部有識者の所見を踏まえ、中期的な観点からの適正な予算の水準の検討や関連事業の整理を行う。</t>
  </si>
  <si>
    <t>官民の連携作業のうち、官の指導の下で作業内容を確認するという点に主眼があるのであれば、民間事業者からの応札を期待するのには、困難な面があるように思われる。すなわち、今回の落札業者の属性からも窺えるが、この事業は、随契にふさわしいものかもしれない。入札に付すことが可能な事業を、A本体から分離し、Aは随契、残りを入札に回すことも、可能かもしれない。</t>
  </si>
  <si>
    <t>引き続き、事業の適切な進捗管理、予算の効率的執行に留意すべき。なお、外部有識者の所見を踏まえ、本事業における調達の在り方について検討すべき。</t>
  </si>
  <si>
    <t>今後も事業の適切な進捗管理、予算の効率的執行に努める。調達方法についても、随意契約も含めて検討し、より効率的な契約を行うこととしたい。</t>
  </si>
  <si>
    <t>26年度1次補正予算44.767百万円</t>
  </si>
  <si>
    <t>本事業の性格からすると、訓練対象地域の住民ができる限り参加することが望ましいと思われるが、アウトカムに掲げられた参加住民の「当初見込み」、（全国８箇所で）5,000人という数字は、どのような考え方で算出されたものか。地方自治体、民間企業にも呼びかけて行うという趣旨(「事業概要」)からすると、そもそも過少だったのではないか。
多くの住民の参加を前提とするアウトカムの設定が必要と思われる。</t>
  </si>
  <si>
    <t>本事業は平成26年度の執行をもって終了するが、外部有識者の所見を踏まえ、適正な活動指標の設定について検討を行い、関連事業について整理するなど、今後の防災訓練関連事業の改善に役立てること。</t>
  </si>
  <si>
    <t>平成26年度の執行をもって終了。外部有識者の所見を踏まえ、適正な活動指標の設定について検討を行い、関連事業について整理するなど、今後の防災訓練関連事業の改善に役立てる。</t>
  </si>
  <si>
    <t>引き続き、事業の適切な進捗管理、予算の効率的執行に留意すべき。なお、応札者の増加への対応について検討し、一層の競争性の確保に努めること。</t>
  </si>
  <si>
    <t>　平成22年12月16日に策定した概ね5年間で必要な調査・研究についての目標や道筋等となる「食品の安全性のための調査・研究の推進の方向性について」に基づき計画性・戦略性を持って事業を実施してきており、また、競争性を確保するため総合評価落札方式としており、公示期間を４週間程度設け、さらに公告後速やかに食品安全委員会メールマガジンやSNSを活用して幅広く事業内容を周知しているところである。今後は、過去の応札業者で現在は応札がない業者への聞き取りにより課題を抽出するほか、他省庁の１者応札に対する対応策も参考にしながら、応札者を増やし、より一層の競争性を確保するための対応を検討する。
　さらに、最新の科学的知見や国際動向等を踏まえつつ、調査結果についてリスク評価への一層の活用、国民への分かりやすさの点も考慮し、平成26年度末に「食品の安全性のための調査・研究の推進の方向性について」を改訂したところであり、さらに効率的かつ効果的な調査の実施を加速化していくこととしている。</t>
  </si>
  <si>
    <t>要求額のうち「新しい日本のための優先課題推進枠」18百万円</t>
  </si>
  <si>
    <t>　国際会議等への委員出席及び通訳、外国の参考文献の翻訳等の支出については、一般競争入札や3社以上から見積もりを取るなどの競争性の確保、出張の計画的な実施などの事業の適切な進捗管理を行い、引き続き予算の効率的な執行に努めていく。</t>
  </si>
  <si>
    <t>要求額のうち「新しい日本のための優先課題推進枠」9百万円</t>
  </si>
  <si>
    <t>引き続き、各事業に対して適切な進捗管理を行い、効率的に予算を執行すると共に、28年度の概算要求にも反映していく。
また「A,Bともに、文科省に照会することで、外部委託する事業内容を縮小できる可能性が高いのではないか。」といったご指摘に関しては、ＡとＢは、調査対象機関が一部重複しているもののその調査目的・内容は、異なっている。またAの調査対象のうち一部は、文科省からデータを入手・活用することにより、外部委託して調査する事業を絞り込んで効率的・効果的に実施している。
２８年度概算要求にあたっては、一層効率化等を図ることとしたため科学技術基礎調査委託費の要求額を見直した。</t>
  </si>
  <si>
    <t>　「管理的職業従事者に占める女性割合が低い」、「男性に比べて女性の有業率が低い」などの全国共通の課題がある一方、それぞれの地域によって、いくつかの課題が複合的に現れたり、課題を解決するために活用できる資源が違うなど、地方公共団体が抱えている課題やその解決方法は異なる。
　「女性の職業生活における活躍の推進に関する法律」（以下「女性活躍推進法」という。）は、女性の職業生活における活躍を迅速かつ重点的に推進し、もって豊かで活力ある社会を実現するため制定されたものであるが、上記の課題を解決し、女性の活躍を我が国全体として効果的に進めていくためには、地方公共団体が果たす役割は大きい。
　公開プロセスでの指摘を受け、上記を踏まえ、以下のとおり改善し、事業を実施する。
【地域女性活躍推進交付金】
① 女性活躍推進法に基づく「都道府県推進計画」及び「市町村推進計画」は、各地方公共団体が、女性の活躍推進に関する地域の現状と課題を把握し、優先的に取り組むべき事項を検討した上で、実効性のある施策を策定するものであることから、地方公共団体が推進計画を策定し、女性の活躍推進に関する施策が確実に実施されることを事業の目的とする。
② 女性活躍推進法に基づく推進計画の策定率や協議会の設置率を事業の成果目標とする（例：平成30年度までに都道府県において100%）。
③ 各地方公共団体が提出する事業計画書については、各地域における現状と課題を明記するよう様式の見直しを行い、審査の基準についても、各地方公共団体が問題点を把握した上で、その解決に資する事業を提案しているかを審査基準に追加する。
【地域における女性活躍推進モデル事業】
① 育児・介護等の経験を活かした地域活動への参画やコミュニティビジネス・ＮＰＯ等の立ち上げ等における女性活躍促進の先進的な事業を対象とする。
② 個々の採択事業において設定した定量的な目標の達成度を、事業全体の成果指標とする。</t>
  </si>
  <si>
    <t>社会保障・税番号制度に関する周知・広報に必要な経費</t>
  </si>
  <si>
    <t>－</t>
  </si>
  <si>
    <t>ウェブサイトによる周知を基本に据えているが、それで100％の認知度が得られるとは思われない。TV、新聞等で広告を打つ必要があり、予算は足りるのだろうか (26予算の残は繰越もしていない)。また、「認知度」を適切に確認する方法はあるのか。26年度執行額の大半をコールセンター運営につぎ込んでいるが、コールセンター(＝電話対応)に重要な役割を期待するのなら、「コールセンター」の存在の周知もまた必要となる。</t>
  </si>
  <si>
    <t>引き続き、事業の適切な進捗管理、契約における競争性の確保などにより、予算の効率的執行に留意すべき。
また、外部有識者の指摘を踏まえ、効果的な事業の進め方について検討を行うこと。</t>
  </si>
  <si>
    <t>外部有識者の所見である、ＴＶ、新聞等での広告については、平成27年度までは政府広報室のバックアップによって対応してきたが、平成28年度以降、政府広報室のバックアップは見込まれないことから、平成29年１月から開始されるマイナポータルやマイナンバーの利用手続などについて、ＴＶ、雑誌、ＷＥＢなどを活用して広報できるように、内閣官房の当予算で確保し、実施してまいりたい。</t>
  </si>
  <si>
    <t>帰国拉致被害者の高齢化に対応し、新たな拉致被害者の帰国に向けた準備に遺漏がなきよう、拉致被害者給付金、老齢給付金をはじめとした各種給付金の支給や地方公共団体を通じた自立・社会適応促進事業の実施事務の委託を行う。</t>
  </si>
  <si>
    <t>予算全額の執行が平成27年度であることから、それまでの間に、交付先、予算により助成を図りたい事業が適切に選択されているかを、十分に調査し、内部で検証するのが望ましい。</t>
  </si>
  <si>
    <t>本事業は、公開プロセスの結果を踏まえ、27年度の執行をもって終了する。</t>
  </si>
  <si>
    <t>（本事業が平成27年度の執行をもって終了するが、予算を繰り越したことから来年も外部有識者の点検を依頼する予定の事業）
外部有識者の所見を踏まえ、交付先、予算により助成を図りたい事業が適切に選択されているかを、十分に調査し、内部で検証すべき。</t>
  </si>
  <si>
    <t>今後、額の確定等を通じて、交付先、予算により助成を図りたい事業が適切に選択されているかの調査・確認を行う。</t>
  </si>
  <si>
    <t>新しい日本のための優先課題推進枠　5,578百万円</t>
  </si>
  <si>
    <t>引き続き、県による事業評価について検証等を行い、交付金の効果的な活用のためのフォローアップに努めていく。</t>
  </si>
  <si>
    <t>行政事業レビュー推進チームの所見も踏まえ、適切な予算執行等に努める。</t>
  </si>
  <si>
    <t>引き続き、適切な予算の効率的執行に努めつつ、沖縄振興法制に基づく諸施策をより推進するための調査・検証・評価等を行っていく。</t>
  </si>
  <si>
    <t>引き続き、予算の効率的執行に努めるとともに、実績を適切に概算要求に反映していく。</t>
  </si>
  <si>
    <t>行政事業レビューチームの所見を踏まえ、引き続き事業の有効性・効果について適切に検証するとともに、予算の効率的執行に努め、執行実績を適切に概算要求に反映させるべき努めていく。</t>
  </si>
  <si>
    <t>引き続き、事業全体の改善や効率化を検討し、概算要求に適切に反映させること。</t>
  </si>
  <si>
    <t>適正な予算の執行に努める。</t>
  </si>
  <si>
    <t>今後の関係施策の推進に資するよう、引き続き事業の成果について適切に検証すべき。</t>
  </si>
  <si>
    <t>引き続き、効果的・効率的な事業の実施に努めること。また、効率的に執行した実績を概算要求に反映させること。</t>
  </si>
  <si>
    <t>引き続き、実施した広報の効果等の分析を踏まえつつ、ＰＤＣＡサイクルの実施を基本に据え、効率的・効果的な広報を実施に努める。</t>
  </si>
  <si>
    <t>引き続き、効果的・効率的な事業の実施に努めること。特に予算の範囲内に収まるよう事業の実施について検討し効率化に努めること。</t>
  </si>
  <si>
    <t>引き続き、実施した広報の効果等の分析を踏まえつつ、ＰＤＣＡサイクルの実施を基本に据え、効率的・効果的な広報を実施に努める。
特に、予算の範囲内に極力収まるよう努める。</t>
  </si>
  <si>
    <t>重要事項に関する戦略的国際広報諸費に統合後も、引き続き、効果的・効率的な事業の実施に努めること。</t>
  </si>
  <si>
    <t>実施した広報について分析を行い、PDCAサイクルの実施を基本に据え、引き続き効率的・効果的な広報に努める。</t>
  </si>
  <si>
    <t>引き続き、効率的・効果的な広報を実施する。また、実施した広報の効果等の分析を踏まえつつ、必要な広報を効率的に実施する経費を概算要求に反映させている。</t>
  </si>
  <si>
    <t>引き続き、国民に分かりやすい情報の発信に努めること。また、効率的に執行した実績を概算要求に反映させること。</t>
  </si>
  <si>
    <t>引き続き国民に対し分かりやすい情報の発信に努め、効率的・効果的な広報に努める。</t>
  </si>
  <si>
    <t>引き続き、効果的・効率的な事業の実施に努めること。</t>
  </si>
  <si>
    <t>引き続き、効率的・効果的な広報を実施する。</t>
  </si>
  <si>
    <t>26年度1次補正予算1,900.916百万円</t>
  </si>
  <si>
    <t>-</t>
  </si>
  <si>
    <t>ＴＶＣＭの予算については、平成２６当初予算にても要求しているが、平成２６年度補正予算においては、特に地域の多様で力強い経済活動等の国際広報の実施のため、追加的に予算を要求したもの。今後ともその時々の重要広報課題に応じてタイミングよく効果的に国際広報を行っていくこととする。</t>
  </si>
  <si>
    <t>26年度1次補正予算600.632百万円</t>
  </si>
  <si>
    <t>〃</t>
  </si>
  <si>
    <t>－</t>
  </si>
  <si>
    <t>戦略的国際広報活動の政策効果の測定は非常に困難であるのではないかと考えられるが、「成果実績は成果目標に見合ったものとなっているか」との設問に対して、「効果測定も行いながら」と記載されており、また、「PDCAのための効果検証の更なる強化」というようにも記載されている。今後の具体的内容の説明のあり方について期待する。</t>
  </si>
  <si>
    <t>事業者の選定に当たっては、競争性を確保し、妥当なコストの水準を確保することを前提として、創意工夫が発揮できる企画競争を活用し調達する。その際、企画競争の評価項目には経費の妥当性の確保を加え、競争性を確保しつつ、経費の効率化に努める。事業の実施に当たっては、関係省庁と連携しつつ、効果的・効率的な広報を目指す。また、個々の広報の実施後に効果測定を行い、改善点を明確にし、次の広報に役立てるＰＤＣＡサイクルを確立し、継続的な改善に努める。</t>
  </si>
  <si>
    <t>引き続き、実施した世論調査結果の活用状況を把握しつつ、ＰＤＣＡサイクルの実施を基本に据え、予算の効率的な執行に努めることとする。</t>
  </si>
  <si>
    <t>引き続き、効率的な経費の執行に努めること。</t>
  </si>
  <si>
    <t>引き続き、効率的な経費及び事業の実施を務めていく</t>
  </si>
  <si>
    <t>引き続き、事業の進捗状況等の把握に努め、必要であれば事業計画を見直し、経費の使途等を精査・確認の上、効果的・効率的な事業の実施に努めること。</t>
  </si>
  <si>
    <t>引き続き、効果的、効率的な事業の実施を務めていく。</t>
  </si>
  <si>
    <t>一社入札、落札率が高かった支出先との関係では、契約先選定作業を見直すことも、必要かもしれない。そのためには、各支出先に委託した事業内容の具体的な検討が望まれる。</t>
  </si>
  <si>
    <t>引き続き、効果的・効率的な事業の実施に努めるべき。</t>
  </si>
  <si>
    <t>外部有識者の所見を踏まえ支出先への委託事業内容についてはより具体的な検討をするとともに、引き続き、効果的・効率的な事業の実施に努める。</t>
  </si>
  <si>
    <t>平成27年度の調査結果を踏まえ、実際の利活用等につなげるための実現可能性や妥当性等について、更に具体的な検討を行う。</t>
  </si>
  <si>
    <t>引き続き、効果的、効率的な事業の実施を務めていく。</t>
  </si>
  <si>
    <t xml:space="preserve">26年度1次補正予算6,880百万円                                                                                                                                                                                        </t>
  </si>
  <si>
    <t>「子ども・若者支援地域協議会」の設置の促進について、平成26年度に地方公共団体に対し行った調査の結果を踏まえ、管下基礎自治体の協議会設置を進める都道府県をサポートすることにより、地域ネットワークを通じた困難を有する子供・若者への効果的な支援を推進するための事業に見直し、概算要求に反映させた。その他事業においても、レビュー推進チームの指摘を踏まえ、引き続き、効果的・効率的な事業を実施することとする。</t>
  </si>
  <si>
    <t>実施市町村の数が計画を大幅に上回っているにも拘わらず、「市町村からの交付申請額が予定を下回った」ために、非常に低い執行率に留まったとされている。昨年の「秋のレビュー」で、「企業の裨益が考慮されるべき」との意見を受けた結果なのかということも含めて、当初予算とのギャップの要因分析がなされる必要がある。</t>
  </si>
  <si>
    <t>終了予定</t>
  </si>
  <si>
    <t>有識者の所見を踏まえ、積算、不用等について再度分析し、今後同種の事業があった場合に参考にするべき。</t>
  </si>
  <si>
    <t>行政事業レビュー推進チームの所見を踏まえ、今後同種の事業があった場合の参考としていきたい。</t>
  </si>
  <si>
    <t>食育の重要性については十分理解が深まっているはず。意識調査や全国大会､ボランティア表彰も重要だが、次のステップに進めたらどうか。</t>
  </si>
  <si>
    <t>「内閣官房及び内閣府の業務の見直しについて」（平成２７年１月２７日閣議決定）により、食育推進は平成２８年度から農林水産省へ移管する予定。
このため、平成２８年度の概算要求は、内閣府からは概算要求等は行わず、農林水産省より行うこととなる。</t>
  </si>
  <si>
    <t>レビュー推進チームの指摘を踏まえ、引き続き、事業の進捗状況等を把握し、把握の都度、事業計画を見直し、経費の使途等を精査・確認し、効果的・効率的な事業を実施することとする。</t>
  </si>
  <si>
    <t>レビューチームの指摘を踏まえ、引き続き、効果的・効率的な執行を実施し、その実績を概算要求に反映させることとする。</t>
  </si>
  <si>
    <t>引き続き、効果的・効率的な事業の実施に努めてまいりたい。</t>
  </si>
  <si>
    <t>－</t>
  </si>
  <si>
    <t>-</t>
  </si>
  <si>
    <t>事業計画を見直し、事業実施回数の削減や経費の縮減により全体事業費を縮減した。</t>
  </si>
  <si>
    <t>不用率の高さを勘案し、事業の効果を検証したうえで、より効果的・効率的な事業の実施に努めること。また、執行実績を概算要求に反映させること。</t>
  </si>
  <si>
    <t>本行政事業レビューシートの点検結果を踏まえ、地方公共団体と共催して行う事業の数を減らすなどして縮減を図ることとする。また、それぞれの事業が、事業目的に照らして、効果的かつ効率的に行われるよう、引き続き、企画内容とその手法等を一つ一つ精査・確認した上で、実施することとする。</t>
  </si>
  <si>
    <t>厚生労働省に移管されるということであるから、ひとつの節目を迎えることになると思われるが、「改善の方向性」にも記載されている通り、これまでの内閣府における自殺対策推進事業をぜひとも総括していただきたい。自殺は厚生労働省の所管業務以外にもいじめ自殺や経済問題など複数の官庁にまたがる問題であるということ、政府全体としての政府広報にかかるということなどから内閣府に置かれていたともの思われるが、その意義を整理しておくことは重要ではないだろうか。</t>
  </si>
  <si>
    <t>自殺総合対策理解促進事業の効果を検証し、より効果的・効率的な事業の実施に努めること。また、執行実績を概算要求に反映させること。</t>
  </si>
  <si>
    <t>統一ダイヤルの受信件数を確認することにより、事業の広報効果を検証しつつ、効果的・効率的な事業の実施に努めている。
また、概算要求において、執行実績に基づき広報・啓発経費の見直しを行った。</t>
  </si>
  <si>
    <t>緊急強化事業の取り組みによって自殺者数は大幅に減少した（高い有効性があった）ということであり、その取り組みも収束を迎えるということであるが、自殺総合対策大綱という大きなプログラムのなかで、この事業がどのような意味をもち、何ができて何ができなかったのか、うまくいったところはどういうところで、うまくいかなかったところはどういうところか、ということは、今後とも重要な知見、貴重な経験となるものであることから、しっかりと総括をして整理をしておいていただきたい。</t>
  </si>
  <si>
    <t>基金の運用について、より効果的・効率的な事業の実施を図るため、引き続き優良事例の周知を行うなど、さらなる地域における取組を進展させること。</t>
  </si>
  <si>
    <t>取組事例集を作成して優良事例の周知を行うなど、地域における取組の促進を図っている。
また、より効果的・効率的な事業の実施を図ることを含め、内閣府において有識者による会議を開催して事業の検証及び評価を行っている。</t>
  </si>
  <si>
    <t>緊急強化事業の取り組みによって自殺者数は大幅に減少した（高い有効性があった）ということであり、その取り組みも収束を迎えるということであるが、自殺総合対策大綱という大きなプログラムのなかで、この事業がどのような意味をもち、何ができて何ができなかったのか、うまくいったところはどういうところで、うまくいかなかったところはどういうところか、ということは、今後とも重要な知見、貴重な経験となるものであることから、しっかりと総括をして整理をしておいていただきたい。</t>
  </si>
  <si>
    <t>地方の自主財源とも組み合わせつつ、引き続き、効果的・効率的な事業の実施を図る。</t>
  </si>
  <si>
    <t>子どもの貧困対策調査研究等経費</t>
  </si>
  <si>
    <t>子どもの貧困は大きな社会問題になっている。マスコミ報道、研究者の論文も多い。いまさら調査研究やブロック会議の段階ではないはず。</t>
  </si>
  <si>
    <t>有識者の所見を踏まえ、事業の進捗状況等を把握し、その手法や効果を検討し、経費の使途等を精査・確認の上、効果的・効率的な事業の実施に努めること。</t>
  </si>
  <si>
    <t>レビューチームの指摘を踏まえ、事業の進捗状況等を把握し、その手法や効果を検討し、経費の使途等を精査・確認の上、効果的・効率的な事業の実施に努める。</t>
  </si>
  <si>
    <t>アルコール健康障害対策基本法（以下「法」という。）の施行に伴い、国民の間に広くアルコール健康障害対策に関する関心と理解を深め、国民自らがアルコール健康障害の予防に必要な注意を払うことができるよう促し、もって国民の健康を保護し、安心して暮らすことのできる社会の実現に寄与することを目的とする。</t>
  </si>
  <si>
    <t>平成28年度要求においては、アルコール健康障害対策啓発ポスター及びリーフレットの啓発対象別の作成とともに、地方公共団体等職員に向け、「アルコール健康障害対策推進基本計画」の理解を促進するためのガイドブックの作成にかかる経費を要求している。引き続き、効果的・効率的な事業の実施に努めてまいりたい。</t>
  </si>
  <si>
    <t>高校や大学のグローバル化関連事業が多い中、昭和３４年度から続いているこの事業はいまや時代錯誤。セクショナリズムにとらわれているので他省庁､地方公共団体でこの種の事業が多いことに気づいていないのではないか。　装いを変え、対象を変えるべきであろう。たとえば、経済的に問題があり、あるいは病気が原因で高校、大学に「進学したかったができなかった子ども」を対象にして、同じような問題で悩んでいる海外のこどもとの交流の場にしたらどうか。</t>
  </si>
  <si>
    <t>有識者の所見を踏まえ、プログラムの見直しを行うなど、より効果的・効率的な事業の実施に努めること。また、見直し・改善の結果を概算要求に反映させること。</t>
  </si>
  <si>
    <t>引き続き。効果的・効率的な事業の実施に努めること。</t>
  </si>
  <si>
    <t>引き続き、効果的・効率的な事業の実施に努める。</t>
  </si>
  <si>
    <t>公開プロセス
評価結果：事業全体の抜本的な改善４、事業内容の一部改善１、廃止１
地域の特性に合った、持続的な少子化対策を実施するために、各地方公共団体の既存事業のＰＤＣＡサイクルを把握した上で、国においても100%補助という点も考慮した上で、定量的成果目標を設定し、地方創生との連携を図っていくべきである。</t>
  </si>
  <si>
    <t>公開プロセスの結果を踏まえ、事業の見直しを行い、概算要求に反映させること。</t>
  </si>
  <si>
    <t>平成３０年度</t>
  </si>
  <si>
    <t>本事業におけるこれまでの執行実績を踏まえた上で、消費税率の引上げを控えた相談件数の増加に対応すべく相談体制の強化を図るための要求を行うとともに、引き続き、効果的・効率的な事業の実施に努めることとする。</t>
  </si>
  <si>
    <t>引き続き、実用的・効率的な整備を行い、後年度の保全経費等の負担を考慮し、効果的な設備等の改修・整備に努めること。</t>
  </si>
  <si>
    <t>実用的・効率的な整備を行うため、中長期の整備計画に基づき事業を行うこととした。</t>
  </si>
  <si>
    <t>引き続き、効果的・効率的な事業の実施に努めること。また、併せてコスト削減に取り組むこと。</t>
  </si>
  <si>
    <t>平成28年度概算要求において、業務運営の効率化及びコスト削減に向け、館内のインターネット接続サービスの見直しを行い集約する構築経費等を計上した。
また、効果的・効率的な業務の実施に向けて、今後も事業収入の拡充方策の検討を行うとともに、引き続きコスト削減に向けた取り組みを実施していくこととする。</t>
  </si>
  <si>
    <t>既存設備の耐用年数や老朽化の状況等を見据え、整備の優先順位等を精査し、効果的・効率的な整備の実施に努めるべき。</t>
  </si>
  <si>
    <t>適切な特定歴史公文書等の保存管理に向け、設備の更新時期を見定めつつ、今後も効果的・効率的な整備の実施に努めていくこととする。</t>
  </si>
  <si>
    <t>〃</t>
  </si>
  <si>
    <t>引き続き、効果的・効率的な事業の実施に努めること。また、効率的に執行した実績を概算要求に反映すること。</t>
  </si>
  <si>
    <t>日系定住外国人施策の推進に係る会議等の開催内容の見直しを行い、概算要求額において約４％の削減を行った。今後も引き続き、効果的・効率的な執行を行うこととする。</t>
  </si>
  <si>
    <t>プロフェッショナル人材事業に必要な経費</t>
  </si>
  <si>
    <t>国家戦略特区の区域指定から1年が経過しており、経済波及効果の把握及び成果の評価等を適切に実施し、ＰＤＣＡサイクルを構築することで、特区の取組を推進していく。効率的、効果的に国家戦略特区の推進を図り、適正な予算執行に努める。
なお、利子補給金については執行実績等を踏まえ、減額要求を行うとともに、国家戦略特区の加速的推進を図るために必要な経費を要求した。</t>
  </si>
  <si>
    <t>効率的な予算の業務執行にを努めるとともに、これまでの執行実績を踏まえ、減額要求を行った。</t>
  </si>
  <si>
    <t>事業の有効性・効果の検証結果を踏まえ、今後も本制度が有効に活用されるよう、周知等、利用促進に取り組むとともに、引き続き、予算の効率的な執行に努める。</t>
  </si>
  <si>
    <t>今後も本制度が有効に活用されるよう、周知等、利用促進に取り組むとともに、引き続き、予算の効率的な執行に努める。</t>
  </si>
  <si>
    <t>引き続き交付金事業の効果測定や検証を行うとともに、地方公共団体に対し必要なフォローアップを行う。</t>
  </si>
  <si>
    <t>事業の進捗状況を把握し、実態に即して積算した。</t>
  </si>
  <si>
    <t>引き続き外部有識者による評価・調査検討会で事業の進捗状況等を評価し、総合特区において実施する事業及び総合特区計画に適切に反映する。利子補給金については、平成27年度までに締結した契約や平成28年度の新たな契約見込みを勘案した要求額とするとともに地域の意欲や成果等に応じた適切かつ効果的な支援のための総合特区推進事業費補助金について、所要額を要求した。</t>
  </si>
  <si>
    <t>所見を踏まえ、適切な調整費活用のためのフォローアップに努めた。また、執行実績等を踏まえた予算要求を行った。</t>
  </si>
  <si>
    <t>本事業は各環境未来都市の取組の実現を第一の目的としていることから、それぞれの都市の取組の進捗状況を踏まえ、取組の遅れている都市については重点的に支援を行っていく。なお、概算要求については、事業の進捗を踏まえた要求額とした。</t>
  </si>
  <si>
    <t>本事業により補助を受けた地域はいずれも都市再生安全確保計画を策定済み又は策定中であり、有効性・効果は高い。また、今後の執行見込を踏まえた要求を行った。</t>
  </si>
  <si>
    <t>現時点では想定されない課題や問題点等については、今後、事業を展開していく中で改善していきたい。</t>
  </si>
  <si>
    <t>平成２６年度限りの経費であるが、事業終了後には効果検証を行うなど、予算の効率的な執行に努めたい。</t>
  </si>
  <si>
    <t>平成26年度限りの経費である。</t>
  </si>
  <si>
    <t>今後同種の地域活性化交付金による事業を実施する際には、外部有識者の所見を踏まえ、地方公共団体において優先順位、経済効果の高い事業に活用されるよう指標の設定を検討する。</t>
  </si>
  <si>
    <t>交付金の申請元自治体に、重要業績評価指標(KPI)及び定量的成果目標を設定し、毎年度、効果検証を行い、検証結果及び参考指標を子ども・子育て本部に報告するとともに、次年度の取組に反映されるようにPDCAサイクルを確立させるよう求め、さらに、申請元自治体に、交付金を活用した取組のみならず、当該自治体の少子化対策全体のKPI及び定量的成果目標を合わせて設定し、少なくとも「少子化対策取組集中期間」（平成27年度～平成31年度）の中間年である平成29年度終了時点及び最終年度の31年度終了時点に効果検証を行い、検証結果を子ども・子育て本部に報告するよう求めることとする。また、国としてのKPI及び定量的成果目標は、「目標を達成した申請元自治体の割合80％」とし、効果検証を行い、執行の改善を行うこととする。本交付金の申請元の自治体には、地方創生の新型交付金を活用した少子化対策も合わせて行う場合は、本交付金による事業と新型交付金による事業が、重複するところがなく、かつ両者相まって当該自治体の総合的な少子化対策の推進につながることを、申請時に子ども・子育て本部に対して明らかにするよう求めると共に、子ども・子育て本部と新型交付金を所管する内閣府地方創生推進室との間で情報共有及び施策間の連携を図ることとする。</t>
  </si>
  <si>
    <t>　平成24年度行政事業レビュー以降の御指摘を踏まえ、船上研修を伴う事業を中心に、24年度以降、調査・研究及び外部有識者による検討会を実施、開催し、事業の成果検証及び今後の事業のあり方等について検討を行ってきたところ。そのうち、平成26年の「内閣府青年国際交流事業の効果測定・評価に関する調査・研究」においては、内閣府事業参加者が他の国際交流事業の参加者と比較して①リーダーシップの発揮、②人的ネットワークの形成等において優位性がみられた等の分析があり、また、船上研修が強い人的ネットワークの形成や異文化対応力の育成に貢献していることが指摘された。さらに、事業を行うにあたっての参加青年の多様性の確保が課題とされた。また、同年に開催した各国政府連絡会議においても、長期の船上研修の必要性、異文化理解のために外国寄港が望ましいこと等が指摘された。さらに、平成27年の「青年国際交流事業の効果検証に関する検討会」においては、効果測定の方向性について、①効果が長期にわたって発現する事業の特徴に鑑み、事業中・終了直後/事業から１年後/中長期のフォローアップの計３回に分けて事業目的に沿って実施すること、②参加青年の成長については、次世代グローバルリーダーに必要な能力に絞って評価を行うとともに、事業における個人目標の達成度合いについても評価対象とすることといった指摘がなされた。
　こうした調査・研究及び有識者による検討等の結果を踏まえ、平成27年度においては、社会で活躍する青年リーダーを育成するために、参加者の自主性や企画力を育てるといった観点からプログラムの大幅な見直しを行い、さらに、交流対象国を戦略的に選定する等の対応を行うこととし、34日程度かけて海外の寄港を行う次世代グローバルリーダー事業「シップ・フォー・ワールド・ユース・リーダーズ」（平成28年１月～３月）を実施することとした。加えて、成果指標の設定において、グローバルリーダーの育成という事業の目的に即したものとなるよう、リーダーシップ等の諸能力の成長度合いの評価や、人的ネットワークの広がり、社会貢献活動参加意欲の向上に関する評価ができる指標を設定することとした。平成28年１月からの本事業実施後、引き続き外部有識者による検討会を開催することとし、効果検証を行い、更なる見直し、改善を図ることとしている。
　そうした中で、地方在住者や社会人の一層の参加を通じ、参加青年の多様化を図り、また、意欲はあるが経済的困難を抱える青年の参加を促すために、平成28年度概算要求においては、一般の参加青年に一定程度の自己負担を求める一方、参加費免除枠を拡充することとした。</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</si>
</sst>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quot;△ &quot;#,##0.000"/>
    <numFmt numFmtId="187" formatCode="#,##0;&quot;△ &quot;#,##0"/>
    <numFmt numFmtId="188" formatCode="#,##0.000;&quot;▲ &quot;#,##0.000;\-"/>
    <numFmt numFmtId="189" formatCode="0.000_);[Red]\(0.000\)"/>
    <numFmt numFmtId="190" formatCode="#,##0.000_ "/>
    <numFmt numFmtId="191" formatCode="#,##0.000;\ &quot;▲&quot;#,##0.000"/>
    <numFmt numFmtId="192" formatCode="_ * #,##0.0_ ;_ * &quot;▲&quot;#,##0.0_ ;_ * &quot;-&quot;_ ;_ @_ "/>
    <numFmt numFmtId="193" formatCode="_ * #,##0.00_ ;_ * &quot;▲&quot;#,##0.00_ ;_ * &quot;-&quot;_ ;_ @_ "/>
    <numFmt numFmtId="194" formatCode="_ * #,##0.000_ ;_ * &quot;▲&quot;#,##0.000_ ;_ * &quot;-&quot;_ ;_ @_ "/>
    <numFmt numFmtId="195" formatCode="#,##0.000_);[Red]\(#,##0.000\)"/>
    <numFmt numFmtId="196" formatCode="#,##0_);[Red]\(#,##0\)"/>
    <numFmt numFmtId="197" formatCode="#,##0.000;&quot;▲ &quot;#,##0.000"/>
    <numFmt numFmtId="198" formatCode="#,##0.00;&quot;▲ &quot;#,##0.00"/>
    <numFmt numFmtId="199" formatCode="#,##0.000000;&quot;▲ &quot;#,##0.000000"/>
  </numFmts>
  <fonts count="56">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8"/>
      <name val="ＭＳ Ｐゴシック"/>
      <family val="3"/>
    </font>
    <font>
      <strike/>
      <sz val="11"/>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12"/>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rgb="FF0000FF"/>
      <name val="ＭＳ ゴシック"/>
      <family val="3"/>
    </font>
    <font>
      <sz val="9"/>
      <color theme="1" tint="0.04998999834060669"/>
      <name val="ＭＳ ゴシック"/>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90007281303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thin"/>
      <bottom style="double"/>
    </border>
    <border>
      <left style="thin"/>
      <right style="thin"/>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double"/>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thin"/>
    </border>
    <border>
      <left style="thin"/>
      <right style="thin"/>
      <top>
        <color indexed="63"/>
      </top>
      <bottom style="thin"/>
    </border>
    <border>
      <left style="medium"/>
      <right style="thin"/>
      <top style="thin"/>
      <bottom style="thin"/>
    </border>
    <border>
      <left style="thin"/>
      <right style="thin"/>
      <top style="hair"/>
      <bottom style="hair"/>
    </border>
    <border>
      <left style="thin"/>
      <right>
        <color indexed="63"/>
      </right>
      <top>
        <color indexed="63"/>
      </top>
      <bottom>
        <color indexed="63"/>
      </bottom>
    </border>
    <border>
      <left style="thin"/>
      <right style="medium"/>
      <top>
        <color indexed="63"/>
      </top>
      <bottom style="thin"/>
    </border>
    <border>
      <left style="thin"/>
      <right style="thin"/>
      <top style="double"/>
      <bottom style="thin"/>
    </border>
    <border>
      <left style="thin"/>
      <right style="thin"/>
      <top style="thin"/>
      <bottom style="mediu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double"/>
    </border>
    <border>
      <left>
        <color indexed="63"/>
      </left>
      <right>
        <color indexed="63"/>
      </right>
      <top style="thin"/>
      <bottom>
        <color indexed="63"/>
      </bottom>
    </border>
    <border>
      <left>
        <color indexed="63"/>
      </left>
      <right style="thin"/>
      <top style="thin"/>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medium"/>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color indexed="63"/>
      </bottom>
      <diagonal style="thin"/>
    </border>
    <border diagonalUp="1">
      <left style="thin"/>
      <right style="medium"/>
      <top style="thin"/>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diagonalUp="1">
      <left style="thin"/>
      <right style="thin"/>
      <top style="double"/>
      <bottom>
        <color indexed="63"/>
      </bottom>
      <diagonal style="thin"/>
    </border>
    <border diagonalUp="1">
      <left style="thin"/>
      <right style="thin"/>
      <top>
        <color indexed="63"/>
      </top>
      <bottom style="medium"/>
      <diagonal style="thin"/>
    </border>
    <border>
      <left style="medium"/>
      <right>
        <color indexed="63"/>
      </right>
      <top style="double"/>
      <bottom>
        <color indexed="63"/>
      </bottom>
    </border>
    <border>
      <left style="medium"/>
      <right>
        <color indexed="63"/>
      </right>
      <top>
        <color indexed="63"/>
      </top>
      <bottom style="medium"/>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color indexed="63"/>
      </left>
      <right style="thin"/>
      <top style="double"/>
      <bottom style="thin"/>
    </border>
    <border>
      <left style="medium"/>
      <right>
        <color indexed="63"/>
      </right>
      <top>
        <color indexed="63"/>
      </top>
      <bottom style="double"/>
    </border>
    <border>
      <left style="medium"/>
      <right>
        <color indexed="63"/>
      </right>
      <top style="medium"/>
      <bottom>
        <color indexed="63"/>
      </bottom>
    </border>
    <border>
      <left style="thin"/>
      <right>
        <color indexed="63"/>
      </right>
      <top style="medium"/>
      <bottom>
        <color indexed="63"/>
      </bottom>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
      <left style="medium"/>
      <right style="thin"/>
      <top style="thin"/>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38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77" fontId="2" fillId="0" borderId="11" xfId="0" applyNumberFormat="1" applyFont="1" applyBorder="1" applyAlignment="1">
      <alignment horizontal="center" vertical="center"/>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0" fontId="2" fillId="0" borderId="12" xfId="0" applyNumberFormat="1" applyFont="1" applyBorder="1" applyAlignment="1">
      <alignment vertical="center" wrapText="1"/>
    </xf>
    <xf numFmtId="0" fontId="3" fillId="0" borderId="0" xfId="0" applyFont="1" applyAlignment="1">
      <alignment/>
    </xf>
    <xf numFmtId="0" fontId="2" fillId="33" borderId="12" xfId="0" applyNumberFormat="1" applyFont="1" applyFill="1" applyBorder="1" applyAlignment="1">
      <alignment vertical="center" wrapText="1"/>
    </xf>
    <xf numFmtId="0" fontId="2" fillId="33" borderId="13" xfId="0" applyNumberFormat="1" applyFont="1" applyFill="1" applyBorder="1" applyAlignment="1">
      <alignment vertical="center" wrapText="1"/>
    </xf>
    <xf numFmtId="0" fontId="5" fillId="0" borderId="0" xfId="0" applyFont="1" applyBorder="1" applyAlignment="1">
      <alignment horizontal="center"/>
    </xf>
    <xf numFmtId="0" fontId="2" fillId="0" borderId="0" xfId="0" applyFont="1" applyBorder="1" applyAlignment="1">
      <alignment horizontal="righ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right" vertical="center" wrapText="1"/>
    </xf>
    <xf numFmtId="0" fontId="6" fillId="34" borderId="10" xfId="0" applyFont="1" applyFill="1" applyBorder="1" applyAlignment="1">
      <alignment horizontal="right" vertical="center" wrapText="1"/>
    </xf>
    <xf numFmtId="178" fontId="6" fillId="33" borderId="16" xfId="0" applyNumberFormat="1" applyFont="1" applyFill="1" applyBorder="1" applyAlignment="1">
      <alignment vertical="center" shrinkToFit="1"/>
    </xf>
    <xf numFmtId="3" fontId="6" fillId="33" borderId="16" xfId="0" applyNumberFormat="1" applyFont="1" applyFill="1" applyBorder="1" applyAlignment="1">
      <alignment horizontal="center" vertical="center" wrapText="1"/>
    </xf>
    <xf numFmtId="3" fontId="6" fillId="33" borderId="16" xfId="0" applyNumberFormat="1" applyFont="1" applyFill="1" applyBorder="1" applyAlignment="1">
      <alignment vertical="center" wrapText="1"/>
    </xf>
    <xf numFmtId="178" fontId="6" fillId="33" borderId="12" xfId="0" applyNumberFormat="1" applyFont="1" applyFill="1" applyBorder="1" applyAlignment="1">
      <alignment vertical="center" shrinkToFit="1"/>
    </xf>
    <xf numFmtId="3" fontId="6" fillId="33" borderId="12" xfId="0" applyNumberFormat="1" applyFont="1" applyFill="1" applyBorder="1" applyAlignment="1">
      <alignment horizontal="center" vertical="center" wrapText="1"/>
    </xf>
    <xf numFmtId="3" fontId="6" fillId="33" borderId="12" xfId="0" applyNumberFormat="1" applyFont="1" applyFill="1" applyBorder="1" applyAlignment="1">
      <alignment vertical="center" wrapText="1"/>
    </xf>
    <xf numFmtId="178" fontId="6" fillId="33" borderId="13" xfId="0" applyNumberFormat="1" applyFont="1" applyFill="1" applyBorder="1" applyAlignment="1">
      <alignment vertical="center" shrinkToFit="1"/>
    </xf>
    <xf numFmtId="0" fontId="6" fillId="33" borderId="12" xfId="0" applyNumberFormat="1" applyFont="1" applyFill="1" applyBorder="1" applyAlignment="1">
      <alignment horizontal="center" vertical="center" wrapText="1"/>
    </xf>
    <xf numFmtId="0" fontId="6" fillId="33" borderId="12" xfId="0" applyNumberFormat="1" applyFont="1" applyFill="1" applyBorder="1" applyAlignment="1">
      <alignment vertical="center" wrapText="1"/>
    </xf>
    <xf numFmtId="183" fontId="6" fillId="0" borderId="18" xfId="0" applyNumberFormat="1" applyFont="1" applyBorder="1" applyAlignment="1">
      <alignment horizontal="center" vertical="center"/>
    </xf>
    <xf numFmtId="0" fontId="6" fillId="0" borderId="19" xfId="0" applyNumberFormat="1" applyFont="1" applyBorder="1" applyAlignment="1">
      <alignment vertical="center" wrapText="1"/>
    </xf>
    <xf numFmtId="178" fontId="6" fillId="33" borderId="19" xfId="0" applyNumberFormat="1" applyFont="1" applyFill="1" applyBorder="1" applyAlignment="1">
      <alignment vertical="center" shrinkToFit="1"/>
    </xf>
    <xf numFmtId="3" fontId="6" fillId="33" borderId="19" xfId="0" applyNumberFormat="1" applyFont="1" applyFill="1" applyBorder="1" applyAlignment="1">
      <alignment horizontal="center" vertical="center" wrapText="1"/>
    </xf>
    <xf numFmtId="3" fontId="6" fillId="33" borderId="19" xfId="0" applyNumberFormat="1" applyFont="1" applyFill="1" applyBorder="1" applyAlignment="1">
      <alignment vertical="center" wrapText="1"/>
    </xf>
    <xf numFmtId="0" fontId="6" fillId="33" borderId="19" xfId="0" applyNumberFormat="1" applyFont="1" applyFill="1" applyBorder="1" applyAlignment="1">
      <alignment horizontal="center" vertical="center" wrapText="1"/>
    </xf>
    <xf numFmtId="0" fontId="6" fillId="33" borderId="19" xfId="0" applyNumberFormat="1" applyFont="1" applyFill="1" applyBorder="1" applyAlignment="1">
      <alignment vertical="center" wrapText="1"/>
    </xf>
    <xf numFmtId="0" fontId="6" fillId="0" borderId="20" xfId="0" applyNumberFormat="1"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xf>
    <xf numFmtId="0" fontId="6" fillId="0" borderId="23" xfId="0" applyFont="1" applyBorder="1" applyAlignment="1">
      <alignment horizontal="center" vertical="center"/>
    </xf>
    <xf numFmtId="177" fontId="6" fillId="0" borderId="24" xfId="0" applyNumberFormat="1" applyFont="1" applyBorder="1" applyAlignment="1">
      <alignment horizontal="center" vertical="center"/>
    </xf>
    <xf numFmtId="178" fontId="6" fillId="33" borderId="25" xfId="0" applyNumberFormat="1" applyFont="1" applyFill="1" applyBorder="1" applyAlignment="1">
      <alignment vertical="center" shrinkToFit="1"/>
    </xf>
    <xf numFmtId="177" fontId="6" fillId="0" borderId="26" xfId="0" applyNumberFormat="1" applyFont="1" applyBorder="1" applyAlignment="1">
      <alignment horizontal="center" vertical="center"/>
    </xf>
    <xf numFmtId="177" fontId="6" fillId="0" borderId="27" xfId="0" applyNumberFormat="1" applyFont="1" applyBorder="1" applyAlignment="1">
      <alignment horizontal="center" vertical="center"/>
    </xf>
    <xf numFmtId="178" fontId="6" fillId="33" borderId="28" xfId="0" applyNumberFormat="1" applyFont="1" applyFill="1" applyBorder="1" applyAlignment="1">
      <alignment vertical="center" shrinkToFit="1"/>
    </xf>
    <xf numFmtId="178" fontId="6" fillId="33" borderId="29" xfId="0" applyNumberFormat="1" applyFont="1" applyFill="1" applyBorder="1" applyAlignment="1">
      <alignment vertical="center" shrinkToFit="1"/>
    </xf>
    <xf numFmtId="177" fontId="6" fillId="0" borderId="30" xfId="0" applyNumberFormat="1" applyFont="1" applyBorder="1" applyAlignment="1">
      <alignment horizontal="center" vertical="center"/>
    </xf>
    <xf numFmtId="178" fontId="6" fillId="33" borderId="20" xfId="0" applyNumberFormat="1" applyFont="1" applyFill="1" applyBorder="1" applyAlignment="1">
      <alignment vertical="center" shrinkToFit="1"/>
    </xf>
    <xf numFmtId="178" fontId="6" fillId="33" borderId="31" xfId="0" applyNumberFormat="1" applyFont="1" applyFill="1" applyBorder="1" applyAlignment="1">
      <alignment vertical="center" shrinkToFit="1"/>
    </xf>
    <xf numFmtId="0" fontId="2" fillId="0" borderId="0" xfId="0" applyFont="1" applyFill="1" applyAlignment="1">
      <alignment/>
    </xf>
    <xf numFmtId="177" fontId="2" fillId="35" borderId="32" xfId="0" applyNumberFormat="1" applyFont="1" applyFill="1" applyBorder="1" applyAlignment="1">
      <alignment horizontal="center" vertical="center"/>
    </xf>
    <xf numFmtId="0" fontId="2" fillId="35" borderId="33" xfId="0" applyFont="1" applyFill="1" applyBorder="1" applyAlignment="1">
      <alignment horizontal="left" vertical="center"/>
    </xf>
    <xf numFmtId="0" fontId="6" fillId="35" borderId="33" xfId="0" applyFont="1" applyFill="1" applyBorder="1" applyAlignment="1">
      <alignment horizontal="center" vertical="center"/>
    </xf>
    <xf numFmtId="186" fontId="2" fillId="35" borderId="33" xfId="49" applyNumberFormat="1" applyFont="1" applyFill="1" applyBorder="1" applyAlignment="1">
      <alignment horizontal="center" vertical="center"/>
    </xf>
    <xf numFmtId="186" fontId="2" fillId="35" borderId="33" xfId="49" applyNumberFormat="1" applyFont="1" applyFill="1" applyBorder="1" applyAlignment="1">
      <alignment horizontal="center" vertical="center" wrapText="1"/>
    </xf>
    <xf numFmtId="186" fontId="6" fillId="35" borderId="33" xfId="0" applyNumberFormat="1" applyFont="1" applyFill="1" applyBorder="1" applyAlignment="1">
      <alignment horizontal="center" vertical="center" wrapText="1"/>
    </xf>
    <xf numFmtId="0" fontId="6" fillId="35" borderId="33" xfId="0" applyFont="1" applyFill="1" applyBorder="1" applyAlignment="1">
      <alignment horizontal="center" vertical="center" wrapText="1"/>
    </xf>
    <xf numFmtId="186" fontId="2" fillId="35" borderId="33" xfId="49" applyNumberFormat="1" applyFont="1" applyFill="1" applyBorder="1" applyAlignment="1">
      <alignment horizontal="right" vertical="center" wrapText="1"/>
    </xf>
    <xf numFmtId="186" fontId="6" fillId="35" borderId="33" xfId="0" applyNumberFormat="1" applyFont="1" applyFill="1" applyBorder="1" applyAlignment="1">
      <alignment horizontal="right" vertical="center" wrapText="1"/>
    </xf>
    <xf numFmtId="186" fontId="6" fillId="35" borderId="34" xfId="0" applyNumberFormat="1" applyFont="1" applyFill="1" applyBorder="1" applyAlignment="1">
      <alignment horizontal="center" vertical="center" wrapText="1"/>
    </xf>
    <xf numFmtId="0" fontId="6" fillId="35" borderId="34" xfId="0" applyFont="1" applyFill="1" applyBorder="1" applyAlignment="1">
      <alignment horizontal="center" vertical="center" wrapText="1"/>
    </xf>
    <xf numFmtId="0" fontId="2" fillId="35" borderId="33" xfId="0" applyFont="1" applyFill="1" applyBorder="1" applyAlignment="1">
      <alignment horizontal="center" vertical="center"/>
    </xf>
    <xf numFmtId="0" fontId="0" fillId="35" borderId="33" xfId="0" applyFont="1" applyFill="1" applyBorder="1" applyAlignment="1">
      <alignment vertical="center"/>
    </xf>
    <xf numFmtId="49" fontId="0" fillId="35" borderId="33" xfId="0" applyNumberFormat="1" applyFont="1" applyFill="1" applyBorder="1" applyAlignment="1">
      <alignment horizontal="center" vertical="center"/>
    </xf>
    <xf numFmtId="0" fontId="2" fillId="35" borderId="33" xfId="0" applyFont="1" applyFill="1" applyBorder="1" applyAlignment="1">
      <alignment horizontal="center" vertical="center" wrapText="1"/>
    </xf>
    <xf numFmtId="0" fontId="2" fillId="35" borderId="35" xfId="0" applyFont="1" applyFill="1" applyBorder="1" applyAlignment="1">
      <alignment horizontal="center" vertical="center"/>
    </xf>
    <xf numFmtId="177" fontId="2" fillId="0" borderId="11" xfId="0" applyNumberFormat="1" applyFont="1" applyFill="1" applyBorder="1" applyAlignment="1">
      <alignment horizontal="center" vertical="center"/>
    </xf>
    <xf numFmtId="0" fontId="2" fillId="0" borderId="12" xfId="0" applyNumberFormat="1" applyFont="1" applyFill="1" applyBorder="1" applyAlignment="1">
      <alignment vertical="center" wrapText="1"/>
    </xf>
    <xf numFmtId="0" fontId="6" fillId="0" borderId="12" xfId="0" applyNumberFormat="1" applyFont="1" applyFill="1" applyBorder="1" applyAlignment="1">
      <alignment horizontal="center" vertical="center" wrapText="1"/>
    </xf>
    <xf numFmtId="177" fontId="2" fillId="0" borderId="36" xfId="0" applyNumberFormat="1" applyFont="1" applyFill="1" applyBorder="1" applyAlignment="1">
      <alignment horizontal="center" vertical="center"/>
    </xf>
    <xf numFmtId="0" fontId="2" fillId="0" borderId="16" xfId="0" applyNumberFormat="1" applyFont="1" applyFill="1" applyBorder="1" applyAlignment="1">
      <alignment vertical="center" wrapText="1"/>
    </xf>
    <xf numFmtId="177" fontId="2" fillId="35" borderId="11" xfId="0" applyNumberFormat="1" applyFont="1" applyFill="1" applyBorder="1" applyAlignment="1">
      <alignment horizontal="center" vertical="center"/>
    </xf>
    <xf numFmtId="0" fontId="2" fillId="35" borderId="37" xfId="0" applyFont="1" applyFill="1" applyBorder="1" applyAlignment="1">
      <alignment horizontal="left" vertical="center"/>
    </xf>
    <xf numFmtId="0" fontId="6" fillId="35" borderId="12" xfId="0" applyNumberFormat="1" applyFont="1" applyFill="1" applyBorder="1" applyAlignment="1">
      <alignment horizontal="center" vertical="center" wrapText="1"/>
    </xf>
    <xf numFmtId="186" fontId="6" fillId="35" borderId="12" xfId="0" applyNumberFormat="1" applyFont="1" applyFill="1" applyBorder="1" applyAlignment="1">
      <alignment vertical="center" shrinkToFit="1"/>
    </xf>
    <xf numFmtId="178" fontId="6" fillId="35" borderId="12" xfId="0" applyNumberFormat="1" applyFont="1" applyFill="1" applyBorder="1" applyAlignment="1">
      <alignment vertical="center" shrinkToFit="1"/>
    </xf>
    <xf numFmtId="3" fontId="6" fillId="35" borderId="12" xfId="0" applyNumberFormat="1" applyFont="1" applyFill="1" applyBorder="1" applyAlignment="1">
      <alignment horizontal="center" vertical="center" wrapText="1"/>
    </xf>
    <xf numFmtId="3" fontId="6" fillId="35" borderId="12" xfId="0" applyNumberFormat="1" applyFont="1" applyFill="1" applyBorder="1" applyAlignment="1">
      <alignment vertical="center" wrapText="1"/>
    </xf>
    <xf numFmtId="0" fontId="6" fillId="35" borderId="12" xfId="0" applyNumberFormat="1" applyFont="1" applyFill="1" applyBorder="1" applyAlignment="1">
      <alignment vertical="center" wrapText="1"/>
    </xf>
    <xf numFmtId="0" fontId="2" fillId="35" borderId="37" xfId="0" applyNumberFormat="1" applyFont="1" applyFill="1" applyBorder="1" applyAlignment="1">
      <alignment vertical="center" wrapText="1"/>
    </xf>
    <xf numFmtId="0" fontId="2" fillId="35" borderId="37" xfId="0" applyFont="1" applyFill="1" applyBorder="1" applyAlignment="1">
      <alignment horizontal="center" vertical="center" wrapText="1"/>
    </xf>
    <xf numFmtId="0" fontId="2" fillId="35" borderId="37" xfId="0" applyFont="1" applyFill="1" applyBorder="1" applyAlignment="1">
      <alignment vertical="center" wrapText="1"/>
    </xf>
    <xf numFmtId="49" fontId="0" fillId="35" borderId="37" xfId="0" applyNumberFormat="1" applyFont="1" applyFill="1" applyBorder="1" applyAlignment="1">
      <alignment horizontal="center" vertical="center"/>
    </xf>
    <xf numFmtId="0" fontId="2" fillId="35" borderId="37" xfId="0" applyFont="1" applyFill="1" applyBorder="1" applyAlignment="1">
      <alignment horizontal="center" vertical="center"/>
    </xf>
    <xf numFmtId="0" fontId="2" fillId="35" borderId="0" xfId="0" applyFont="1" applyFill="1" applyAlignment="1">
      <alignment/>
    </xf>
    <xf numFmtId="177" fontId="2" fillId="0" borderId="38" xfId="0" applyNumberFormat="1" applyFont="1" applyFill="1" applyBorder="1" applyAlignment="1">
      <alignment horizontal="center" vertical="center"/>
    </xf>
    <xf numFmtId="0" fontId="2" fillId="0" borderId="39" xfId="0" applyNumberFormat="1" applyFont="1" applyFill="1" applyBorder="1" applyAlignment="1">
      <alignment vertical="center" wrapText="1"/>
    </xf>
    <xf numFmtId="186" fontId="6" fillId="33" borderId="12" xfId="0" applyNumberFormat="1" applyFont="1" applyFill="1" applyBorder="1" applyAlignment="1">
      <alignment vertical="center" shrinkToFit="1"/>
    </xf>
    <xf numFmtId="0" fontId="2" fillId="0" borderId="13" xfId="0" applyNumberFormat="1"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49"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83" fontId="2" fillId="0" borderId="11" xfId="0" applyNumberFormat="1" applyFont="1" applyFill="1" applyBorder="1" applyAlignment="1">
      <alignment horizontal="center" vertical="center"/>
    </xf>
    <xf numFmtId="186" fontId="6" fillId="0" borderId="12" xfId="0" applyNumberFormat="1" applyFont="1" applyFill="1" applyBorder="1" applyAlignment="1">
      <alignment vertical="center" shrinkToFit="1"/>
    </xf>
    <xf numFmtId="178" fontId="6" fillId="0" borderId="12" xfId="0" applyNumberFormat="1" applyFont="1" applyFill="1" applyBorder="1" applyAlignment="1">
      <alignment vertical="center" shrinkToFit="1"/>
    </xf>
    <xf numFmtId="3" fontId="6" fillId="0" borderId="12" xfId="0" applyNumberFormat="1" applyFont="1" applyFill="1" applyBorder="1" applyAlignment="1">
      <alignment horizontal="center" vertical="center" wrapText="1"/>
    </xf>
    <xf numFmtId="3" fontId="6" fillId="0" borderId="1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49"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77" fontId="2" fillId="0" borderId="11" xfId="0" applyNumberFormat="1" applyFont="1" applyFill="1" applyBorder="1" applyAlignment="1" quotePrefix="1">
      <alignment horizontal="center" vertical="center"/>
    </xf>
    <xf numFmtId="177" fontId="2" fillId="35" borderId="11" xfId="0" applyNumberFormat="1" applyFont="1" applyFill="1" applyBorder="1" applyAlignment="1">
      <alignment vertical="center"/>
    </xf>
    <xf numFmtId="177" fontId="2" fillId="35" borderId="37" xfId="0" applyNumberFormat="1" applyFont="1" applyFill="1" applyBorder="1" applyAlignment="1">
      <alignment horizontal="left" vertical="center"/>
    </xf>
    <xf numFmtId="177" fontId="2" fillId="0" borderId="40" xfId="0" applyNumberFormat="1" applyFont="1" applyFill="1" applyBorder="1" applyAlignment="1">
      <alignment horizontal="center" vertical="center"/>
    </xf>
    <xf numFmtId="0" fontId="2" fillId="0" borderId="37" xfId="0" applyNumberFormat="1" applyFont="1" applyFill="1" applyBorder="1" applyAlignment="1">
      <alignment vertical="center" wrapText="1"/>
    </xf>
    <xf numFmtId="0" fontId="2" fillId="0" borderId="35" xfId="0" applyFont="1" applyFill="1" applyBorder="1" applyAlignment="1">
      <alignment horizontal="center" vertical="center"/>
    </xf>
    <xf numFmtId="49" fontId="2" fillId="35" borderId="37"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2" xfId="0" applyFont="1" applyFill="1" applyBorder="1" applyAlignment="1">
      <alignment horizontal="center" vertical="center"/>
    </xf>
    <xf numFmtId="0" fontId="2" fillId="35" borderId="14" xfId="0"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xf>
    <xf numFmtId="0" fontId="2" fillId="0" borderId="41" xfId="0" applyNumberFormat="1" applyFont="1" applyFill="1" applyBorder="1" applyAlignment="1">
      <alignment vertical="center" wrapText="1"/>
    </xf>
    <xf numFmtId="0" fontId="2" fillId="0" borderId="42" xfId="0" applyNumberFormat="1" applyFont="1" applyFill="1" applyBorder="1" applyAlignment="1">
      <alignment vertical="center" wrapText="1"/>
    </xf>
    <xf numFmtId="0" fontId="2" fillId="0" borderId="42"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2" xfId="0" applyFont="1" applyFill="1" applyBorder="1" applyAlignment="1">
      <alignment horizontal="center" vertical="center" wrapText="1"/>
    </xf>
    <xf numFmtId="177" fontId="2" fillId="0" borderId="16"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0" borderId="29" xfId="0" applyNumberFormat="1" applyFont="1" applyFill="1" applyBorder="1" applyAlignment="1">
      <alignment vertical="center" wrapText="1"/>
    </xf>
    <xf numFmtId="0" fontId="2" fillId="0" borderId="29"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43" xfId="0" applyFont="1" applyFill="1" applyBorder="1" applyAlignment="1">
      <alignment horizontal="center" vertical="center"/>
    </xf>
    <xf numFmtId="177" fontId="2" fillId="0" borderId="12" xfId="0" applyNumberFormat="1" applyFont="1" applyFill="1" applyBorder="1" applyAlignment="1" quotePrefix="1">
      <alignment horizontal="center" vertical="center" wrapText="1"/>
    </xf>
    <xf numFmtId="177"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3"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xf>
    <xf numFmtId="177" fontId="2" fillId="0" borderId="12" xfId="0" applyNumberFormat="1" applyFont="1" applyBorder="1" applyAlignment="1">
      <alignment horizontal="center" vertical="center" wrapText="1"/>
    </xf>
    <xf numFmtId="0" fontId="52" fillId="0" borderId="13" xfId="0" applyNumberFormat="1" applyFont="1" applyFill="1" applyBorder="1" applyAlignment="1">
      <alignment vertical="center" wrapText="1"/>
    </xf>
    <xf numFmtId="0" fontId="52" fillId="0" borderId="13" xfId="0" applyFont="1" applyFill="1" applyBorder="1" applyAlignment="1">
      <alignment vertical="center" wrapText="1"/>
    </xf>
    <xf numFmtId="0" fontId="2" fillId="0" borderId="13"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vertical="center" wrapText="1"/>
    </xf>
    <xf numFmtId="178" fontId="6" fillId="33" borderId="12" xfId="0" applyNumberFormat="1" applyFont="1" applyFill="1" applyBorder="1" applyAlignment="1">
      <alignment vertical="center" wrapText="1"/>
    </xf>
    <xf numFmtId="178" fontId="6" fillId="33" borderId="12" xfId="0" applyNumberFormat="1" applyFont="1" applyFill="1" applyBorder="1" applyAlignment="1">
      <alignment vertical="center" wrapText="1" shrinkToFit="1"/>
    </xf>
    <xf numFmtId="178" fontId="6" fillId="0" borderId="12" xfId="0" applyNumberFormat="1" applyFont="1" applyFill="1" applyBorder="1" applyAlignment="1">
      <alignment vertical="center" wrapText="1" shrinkToFit="1"/>
    </xf>
    <xf numFmtId="178" fontId="6" fillId="0" borderId="12" xfId="0" applyNumberFormat="1" applyFont="1" applyFill="1" applyBorder="1" applyAlignment="1">
      <alignment horizontal="center" vertical="center" shrinkToFit="1"/>
    </xf>
    <xf numFmtId="0" fontId="10" fillId="0" borderId="13" xfId="0" applyNumberFormat="1" applyFont="1" applyFill="1" applyBorder="1" applyAlignment="1">
      <alignment vertical="center" wrapText="1"/>
    </xf>
    <xf numFmtId="178" fontId="53" fillId="0" borderId="12" xfId="0" applyNumberFormat="1" applyFont="1" applyFill="1" applyBorder="1" applyAlignment="1">
      <alignment vertical="center" shrinkToFit="1"/>
    </xf>
    <xf numFmtId="177" fontId="2" fillId="0" borderId="12" xfId="0" applyNumberFormat="1" applyFont="1" applyFill="1" applyBorder="1" applyAlignment="1" quotePrefix="1">
      <alignment horizontal="center" vertical="center"/>
    </xf>
    <xf numFmtId="178" fontId="6" fillId="0" borderId="12" xfId="0" applyNumberFormat="1" applyFont="1" applyFill="1" applyBorder="1" applyAlignment="1">
      <alignment vertical="center" wrapText="1"/>
    </xf>
    <xf numFmtId="3" fontId="54" fillId="0" borderId="12" xfId="0" applyNumberFormat="1" applyFont="1" applyFill="1" applyBorder="1" applyAlignment="1">
      <alignment vertical="center" wrapText="1"/>
    </xf>
    <xf numFmtId="49" fontId="6" fillId="0" borderId="12" xfId="0" applyNumberFormat="1" applyFont="1" applyFill="1" applyBorder="1" applyAlignment="1">
      <alignment vertical="center" wrapText="1" shrinkToFit="1"/>
    </xf>
    <xf numFmtId="49" fontId="6" fillId="0" borderId="12" xfId="0" applyNumberFormat="1" applyFont="1" applyFill="1" applyBorder="1" applyAlignment="1">
      <alignment horizontal="center" vertical="center" wrapText="1" shrinkToFit="1"/>
    </xf>
    <xf numFmtId="0" fontId="55" fillId="0" borderId="12" xfId="0" applyNumberFormat="1" applyFont="1" applyFill="1" applyBorder="1" applyAlignment="1">
      <alignment vertical="center" wrapText="1"/>
    </xf>
    <xf numFmtId="178" fontId="2" fillId="0" borderId="12" xfId="0" applyNumberFormat="1" applyFont="1" applyFill="1" applyBorder="1" applyAlignment="1">
      <alignment vertical="center" shrinkToFit="1"/>
    </xf>
    <xf numFmtId="3" fontId="55" fillId="0" borderId="12" xfId="0" applyNumberFormat="1" applyFont="1" applyFill="1" applyBorder="1" applyAlignment="1">
      <alignment vertical="center" wrapText="1"/>
    </xf>
    <xf numFmtId="178" fontId="6" fillId="0" borderId="12" xfId="0" applyNumberFormat="1" applyFont="1" applyFill="1" applyBorder="1" applyAlignment="1">
      <alignment horizontal="right" vertical="center" shrinkToFit="1"/>
    </xf>
    <xf numFmtId="0" fontId="6" fillId="0" borderId="39" xfId="0" applyNumberFormat="1" applyFont="1" applyFill="1" applyBorder="1" applyAlignment="1">
      <alignment horizontal="center" vertical="center" wrapText="1"/>
    </xf>
    <xf numFmtId="0" fontId="6" fillId="0" borderId="26" xfId="0" applyNumberFormat="1" applyFont="1" applyFill="1" applyBorder="1" applyAlignment="1">
      <alignment vertical="center" wrapText="1"/>
    </xf>
    <xf numFmtId="178" fontId="2" fillId="0" borderId="42" xfId="0" applyNumberFormat="1" applyFont="1" applyFill="1" applyBorder="1" applyAlignment="1">
      <alignment vertical="center" shrinkToFit="1"/>
    </xf>
    <xf numFmtId="178" fontId="2" fillId="0" borderId="13" xfId="0" applyNumberFormat="1" applyFont="1" applyFill="1" applyBorder="1" applyAlignment="1">
      <alignment vertical="center" shrinkToFit="1"/>
    </xf>
    <xf numFmtId="185" fontId="6" fillId="0" borderId="44" xfId="0" applyNumberFormat="1" applyFont="1" applyBorder="1" applyAlignment="1">
      <alignment vertical="center" shrinkToFit="1"/>
    </xf>
    <xf numFmtId="185" fontId="6" fillId="0" borderId="12" xfId="0" applyNumberFormat="1" applyFont="1" applyBorder="1" applyAlignment="1">
      <alignment vertical="center" shrinkToFit="1"/>
    </xf>
    <xf numFmtId="185" fontId="6" fillId="0" borderId="45" xfId="0" applyNumberFormat="1" applyFont="1" applyBorder="1" applyAlignment="1">
      <alignment vertical="center" shrinkToFit="1"/>
    </xf>
    <xf numFmtId="185" fontId="6" fillId="0" borderId="39" xfId="0" applyNumberFormat="1" applyFont="1" applyBorder="1" applyAlignment="1">
      <alignment vertical="center" shrinkToFit="1"/>
    </xf>
    <xf numFmtId="185" fontId="6" fillId="33" borderId="46" xfId="0" applyNumberFormat="1" applyFont="1" applyFill="1" applyBorder="1" applyAlignment="1">
      <alignment vertical="center" shrinkToFit="1"/>
    </xf>
    <xf numFmtId="185" fontId="6" fillId="33" borderId="39" xfId="0" applyNumberFormat="1" applyFont="1" applyFill="1" applyBorder="1" applyAlignment="1">
      <alignment vertical="center" shrinkToFit="1"/>
    </xf>
    <xf numFmtId="185" fontId="6" fillId="33" borderId="37" xfId="0" applyNumberFormat="1" applyFont="1" applyFill="1" applyBorder="1" applyAlignment="1">
      <alignment vertical="center" shrinkToFit="1"/>
    </xf>
    <xf numFmtId="185" fontId="6" fillId="33" borderId="12" xfId="0" applyNumberFormat="1" applyFont="1" applyFill="1" applyBorder="1" applyAlignment="1">
      <alignment vertical="center" shrinkToFit="1"/>
    </xf>
    <xf numFmtId="185" fontId="6" fillId="0" borderId="19" xfId="0" applyNumberFormat="1" applyFont="1" applyBorder="1" applyAlignment="1">
      <alignment vertical="center" shrinkToFit="1"/>
    </xf>
    <xf numFmtId="185" fontId="6" fillId="33" borderId="47" xfId="0" applyNumberFormat="1" applyFont="1" applyFill="1" applyBorder="1" applyAlignment="1">
      <alignment vertical="center" shrinkToFit="1"/>
    </xf>
    <xf numFmtId="185" fontId="6" fillId="33" borderId="19" xfId="0" applyNumberFormat="1" applyFont="1" applyFill="1" applyBorder="1" applyAlignment="1">
      <alignment vertical="center" shrinkToFit="1"/>
    </xf>
    <xf numFmtId="185" fontId="6" fillId="0" borderId="17" xfId="0" applyNumberFormat="1" applyFont="1" applyBorder="1" applyAlignment="1">
      <alignment vertical="center" shrinkToFit="1"/>
    </xf>
    <xf numFmtId="185" fontId="6" fillId="33" borderId="10" xfId="0" applyNumberFormat="1" applyFont="1" applyFill="1" applyBorder="1" applyAlignment="1">
      <alignment vertical="center" shrinkToFit="1"/>
    </xf>
    <xf numFmtId="185" fontId="6" fillId="33" borderId="17" xfId="0" applyNumberFormat="1" applyFont="1" applyFill="1" applyBorder="1" applyAlignment="1">
      <alignment vertical="center" shrinkToFit="1"/>
    </xf>
    <xf numFmtId="185" fontId="6" fillId="33" borderId="45" xfId="0" applyNumberFormat="1" applyFont="1" applyFill="1" applyBorder="1" applyAlignment="1">
      <alignment vertical="center" shrinkToFit="1"/>
    </xf>
    <xf numFmtId="185" fontId="6" fillId="33" borderId="15" xfId="0" applyNumberFormat="1" applyFont="1" applyFill="1" applyBorder="1" applyAlignment="1">
      <alignment vertical="center" shrinkToFit="1"/>
    </xf>
    <xf numFmtId="185" fontId="6" fillId="33" borderId="48" xfId="0" applyNumberFormat="1" applyFont="1" applyFill="1" applyBorder="1" applyAlignment="1">
      <alignment vertical="center" shrinkToFit="1"/>
    </xf>
    <xf numFmtId="185" fontId="6" fillId="0" borderId="21" xfId="0" applyNumberFormat="1" applyFont="1" applyBorder="1" applyAlignment="1">
      <alignment vertical="center" shrinkToFit="1"/>
    </xf>
    <xf numFmtId="185" fontId="6" fillId="33" borderId="49" xfId="0" applyNumberFormat="1" applyFont="1" applyFill="1" applyBorder="1" applyAlignment="1">
      <alignment vertical="center" shrinkToFit="1"/>
    </xf>
    <xf numFmtId="185" fontId="6" fillId="33" borderId="21" xfId="0" applyNumberFormat="1" applyFont="1" applyFill="1" applyBorder="1" applyAlignment="1">
      <alignment vertical="center" shrinkToFit="1"/>
    </xf>
    <xf numFmtId="178" fontId="6" fillId="33" borderId="22" xfId="0" applyNumberFormat="1" applyFont="1" applyFill="1" applyBorder="1" applyAlignment="1">
      <alignment vertical="center" shrinkToFit="1"/>
    </xf>
    <xf numFmtId="185" fontId="6" fillId="0" borderId="37" xfId="0" applyNumberFormat="1" applyFont="1" applyBorder="1" applyAlignment="1">
      <alignment vertical="center" shrinkToFit="1"/>
    </xf>
    <xf numFmtId="185" fontId="6" fillId="33" borderId="50" xfId="0" applyNumberFormat="1" applyFont="1" applyFill="1" applyBorder="1" applyAlignment="1">
      <alignment vertical="center" shrinkToFit="1"/>
    </xf>
    <xf numFmtId="185" fontId="2" fillId="0" borderId="12" xfId="49" applyNumberFormat="1" applyFont="1" applyFill="1" applyBorder="1" applyAlignment="1">
      <alignment vertical="center" shrinkToFit="1"/>
    </xf>
    <xf numFmtId="185" fontId="6" fillId="0" borderId="16" xfId="0" applyNumberFormat="1" applyFont="1" applyFill="1" applyBorder="1" applyAlignment="1">
      <alignment vertical="center" shrinkToFit="1"/>
    </xf>
    <xf numFmtId="185" fontId="2" fillId="0" borderId="16" xfId="49" applyNumberFormat="1" applyFont="1" applyFill="1" applyBorder="1" applyAlignment="1">
      <alignment vertical="center" shrinkToFit="1"/>
    </xf>
    <xf numFmtId="185" fontId="6" fillId="0" borderId="12" xfId="0" applyNumberFormat="1" applyFont="1" applyFill="1" applyBorder="1" applyAlignment="1">
      <alignment vertical="center" shrinkToFit="1"/>
    </xf>
    <xf numFmtId="185" fontId="2" fillId="35" borderId="37" xfId="49" applyNumberFormat="1" applyFont="1" applyFill="1" applyBorder="1" applyAlignment="1">
      <alignment vertical="center" shrinkToFit="1"/>
    </xf>
    <xf numFmtId="185" fontId="6" fillId="35" borderId="12" xfId="0" applyNumberFormat="1" applyFont="1" applyFill="1" applyBorder="1" applyAlignment="1">
      <alignment vertical="center" shrinkToFit="1"/>
    </xf>
    <xf numFmtId="185" fontId="2" fillId="0" borderId="16" xfId="0" applyNumberFormat="1" applyFont="1" applyFill="1" applyBorder="1" applyAlignment="1">
      <alignment vertical="center" shrinkToFit="1"/>
    </xf>
    <xf numFmtId="185" fontId="2" fillId="0" borderId="12" xfId="0" applyNumberFormat="1" applyFont="1" applyFill="1" applyBorder="1" applyAlignment="1">
      <alignment vertical="center" shrinkToFit="1"/>
    </xf>
    <xf numFmtId="185" fontId="2" fillId="33" borderId="12" xfId="0" applyNumberFormat="1" applyFont="1" applyFill="1" applyBorder="1" applyAlignment="1">
      <alignment vertical="center" shrinkToFit="1"/>
    </xf>
    <xf numFmtId="185" fontId="2" fillId="33" borderId="12" xfId="49" applyNumberFormat="1" applyFont="1" applyFill="1" applyBorder="1" applyAlignment="1">
      <alignment vertical="center" shrinkToFit="1"/>
    </xf>
    <xf numFmtId="185" fontId="2" fillId="0" borderId="12" xfId="49" applyNumberFormat="1" applyFont="1" applyBorder="1" applyAlignment="1">
      <alignment vertical="center" shrinkToFit="1"/>
    </xf>
    <xf numFmtId="185" fontId="52" fillId="0" borderId="12" xfId="49" applyNumberFormat="1" applyFont="1" applyFill="1" applyBorder="1" applyAlignment="1">
      <alignment vertical="center" shrinkToFit="1"/>
    </xf>
    <xf numFmtId="185" fontId="2" fillId="35" borderId="37" xfId="49" applyNumberFormat="1" applyFont="1" applyFill="1" applyBorder="1" applyAlignment="1">
      <alignment horizontal="left" vertical="center"/>
    </xf>
    <xf numFmtId="185" fontId="2" fillId="0" borderId="37" xfId="49" applyNumberFormat="1" applyFont="1" applyFill="1" applyBorder="1" applyAlignment="1">
      <alignment vertical="center" shrinkToFit="1"/>
    </xf>
    <xf numFmtId="185" fontId="2" fillId="0" borderId="12" xfId="0" applyNumberFormat="1" applyFont="1" applyFill="1" applyBorder="1" applyAlignment="1">
      <alignment horizontal="right" vertical="center" shrinkToFit="1"/>
    </xf>
    <xf numFmtId="185" fontId="2" fillId="0" borderId="12" xfId="49" applyNumberFormat="1" applyFont="1" applyFill="1" applyBorder="1" applyAlignment="1">
      <alignment horizontal="right" vertical="center" shrinkToFit="1"/>
    </xf>
    <xf numFmtId="185" fontId="55" fillId="0" borderId="12" xfId="0" applyNumberFormat="1" applyFont="1" applyFill="1" applyBorder="1" applyAlignment="1">
      <alignment vertical="center" shrinkToFit="1"/>
    </xf>
    <xf numFmtId="185" fontId="6" fillId="0" borderId="0" xfId="0" applyNumberFormat="1" applyFont="1" applyFill="1" applyBorder="1" applyAlignment="1">
      <alignment vertical="center" shrinkToFit="1"/>
    </xf>
    <xf numFmtId="185" fontId="6" fillId="0" borderId="37" xfId="0" applyNumberFormat="1" applyFont="1" applyFill="1" applyBorder="1" applyAlignment="1">
      <alignment vertical="center" shrinkToFit="1"/>
    </xf>
    <xf numFmtId="185" fontId="6" fillId="35" borderId="37" xfId="0" applyNumberFormat="1" applyFont="1" applyFill="1" applyBorder="1" applyAlignment="1">
      <alignment vertical="center" shrinkToFit="1"/>
    </xf>
    <xf numFmtId="185" fontId="2" fillId="0" borderId="37" xfId="0" applyNumberFormat="1" applyFont="1" applyFill="1" applyBorder="1" applyAlignment="1">
      <alignment vertical="center" shrinkToFit="1"/>
    </xf>
    <xf numFmtId="185" fontId="2" fillId="35" borderId="46" xfId="49" applyNumberFormat="1" applyFont="1" applyFill="1" applyBorder="1" applyAlignment="1">
      <alignment vertical="center" shrinkToFit="1"/>
    </xf>
    <xf numFmtId="185" fontId="6" fillId="0" borderId="12" xfId="0" applyNumberFormat="1" applyFont="1" applyFill="1" applyBorder="1" applyAlignment="1">
      <alignment horizontal="right" vertical="center" shrinkToFit="1"/>
    </xf>
    <xf numFmtId="185" fontId="52" fillId="0" borderId="12" xfId="0" applyNumberFormat="1" applyFont="1" applyFill="1" applyBorder="1" applyAlignment="1">
      <alignment vertical="center" shrinkToFit="1"/>
    </xf>
    <xf numFmtId="0" fontId="6" fillId="0" borderId="37" xfId="0" applyFont="1" applyFill="1" applyBorder="1" applyAlignment="1">
      <alignment horizontal="justify" vertical="center"/>
    </xf>
    <xf numFmtId="185" fontId="6" fillId="0" borderId="21" xfId="0" applyNumberFormat="1" applyFont="1" applyFill="1" applyBorder="1" applyAlignment="1">
      <alignment vertical="center" shrinkToFit="1"/>
    </xf>
    <xf numFmtId="185" fontId="6" fillId="0" borderId="39" xfId="0" applyNumberFormat="1" applyFont="1" applyFill="1" applyBorder="1" applyAlignment="1">
      <alignment vertical="center" shrinkToFit="1"/>
    </xf>
    <xf numFmtId="185" fontId="6" fillId="0" borderId="19" xfId="0" applyNumberFormat="1" applyFont="1" applyFill="1" applyBorder="1" applyAlignment="1">
      <alignment vertical="center" shrinkToFit="1"/>
    </xf>
    <xf numFmtId="177"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3" fontId="6" fillId="33" borderId="12" xfId="0" applyNumberFormat="1" applyFont="1" applyFill="1" applyBorder="1" applyAlignment="1">
      <alignment horizontal="left" vertical="center" wrapText="1"/>
    </xf>
    <xf numFmtId="185" fontId="2" fillId="0" borderId="12" xfId="49" applyNumberFormat="1" applyFont="1" applyFill="1" applyBorder="1" applyAlignment="1">
      <alignment horizontal="right" vertical="center" shrinkToFit="1"/>
    </xf>
    <xf numFmtId="185" fontId="6" fillId="0" borderId="12" xfId="0" applyNumberFormat="1" applyFont="1" applyFill="1" applyBorder="1" applyAlignment="1">
      <alignment horizontal="right" vertical="center" shrinkToFit="1"/>
    </xf>
    <xf numFmtId="178" fontId="6" fillId="0" borderId="12" xfId="0" applyNumberFormat="1" applyFont="1" applyFill="1" applyBorder="1" applyAlignment="1">
      <alignment horizontal="center" vertical="center" shrinkToFit="1"/>
    </xf>
    <xf numFmtId="0" fontId="2" fillId="0" borderId="12" xfId="0" applyNumberFormat="1" applyFont="1" applyFill="1" applyBorder="1" applyAlignment="1">
      <alignment horizontal="left" vertical="center" wrapText="1"/>
    </xf>
    <xf numFmtId="185" fontId="2" fillId="0" borderId="12" xfId="0" applyNumberFormat="1" applyFont="1" applyFill="1" applyBorder="1" applyAlignment="1">
      <alignment horizontal="right" vertical="center" shrinkToFit="1"/>
    </xf>
    <xf numFmtId="178" fontId="6" fillId="33" borderId="12" xfId="0" applyNumberFormat="1" applyFont="1" applyFill="1" applyBorder="1" applyAlignment="1">
      <alignment horizontal="left" vertical="center" wrapText="1" shrinkToFit="1"/>
    </xf>
    <xf numFmtId="0" fontId="2" fillId="0" borderId="21" xfId="0" applyFont="1" applyFill="1" applyBorder="1" applyAlignment="1">
      <alignment horizontal="center" vertical="center"/>
    </xf>
    <xf numFmtId="0" fontId="2" fillId="0" borderId="39" xfId="0" applyFont="1" applyFill="1" applyBorder="1" applyAlignment="1">
      <alignment horizontal="center" vertical="center"/>
    </xf>
    <xf numFmtId="0" fontId="55" fillId="0" borderId="21" xfId="0" applyNumberFormat="1" applyFont="1" applyFill="1" applyBorder="1" applyAlignment="1">
      <alignment vertical="center" wrapText="1"/>
    </xf>
    <xf numFmtId="0" fontId="55" fillId="0" borderId="39" xfId="0" applyNumberFormat="1" applyFont="1" applyFill="1" applyBorder="1" applyAlignment="1">
      <alignment vertical="center" wrapText="1"/>
    </xf>
    <xf numFmtId="0" fontId="2" fillId="0" borderId="22" xfId="0" applyNumberFormat="1" applyFont="1" applyFill="1" applyBorder="1" applyAlignment="1">
      <alignment vertical="center" wrapText="1"/>
    </xf>
    <xf numFmtId="0" fontId="2" fillId="0" borderId="29" xfId="0" applyNumberFormat="1" applyFont="1" applyFill="1" applyBorder="1" applyAlignment="1">
      <alignment vertical="center" wrapText="1"/>
    </xf>
    <xf numFmtId="0" fontId="2" fillId="0" borderId="21"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9" xfId="0" applyFont="1" applyFill="1" applyBorder="1" applyAlignment="1">
      <alignment horizontal="center" vertical="center" wrapText="1"/>
    </xf>
    <xf numFmtId="177" fontId="2" fillId="0" borderId="21" xfId="0" applyNumberFormat="1" applyFont="1" applyFill="1" applyBorder="1" applyAlignment="1">
      <alignment horizontal="center" vertical="center" wrapText="1"/>
    </xf>
    <xf numFmtId="177" fontId="2" fillId="0" borderId="39" xfId="0" applyNumberFormat="1" applyFont="1" applyFill="1" applyBorder="1" applyAlignment="1">
      <alignment horizontal="center" vertical="center" wrapText="1"/>
    </xf>
    <xf numFmtId="185" fontId="2" fillId="0" borderId="21" xfId="49" applyNumberFormat="1" applyFont="1" applyFill="1" applyBorder="1" applyAlignment="1">
      <alignment horizontal="right" vertical="center" shrinkToFit="1"/>
    </xf>
    <xf numFmtId="185" fontId="2" fillId="0" borderId="39" xfId="49" applyNumberFormat="1" applyFont="1" applyFill="1" applyBorder="1" applyAlignment="1">
      <alignment horizontal="right" vertical="center" shrinkToFit="1"/>
    </xf>
    <xf numFmtId="185" fontId="6" fillId="0" borderId="21" xfId="0" applyNumberFormat="1" applyFont="1" applyFill="1" applyBorder="1" applyAlignment="1">
      <alignment horizontal="right" vertical="center" shrinkToFit="1"/>
    </xf>
    <xf numFmtId="185" fontId="6" fillId="0" borderId="39" xfId="0" applyNumberFormat="1" applyFont="1" applyFill="1" applyBorder="1" applyAlignment="1">
      <alignment horizontal="right" vertical="center" shrinkToFit="1"/>
    </xf>
    <xf numFmtId="178" fontId="6" fillId="0" borderId="21" xfId="0" applyNumberFormat="1" applyFont="1" applyFill="1" applyBorder="1" applyAlignment="1">
      <alignment vertical="center" shrinkToFit="1"/>
    </xf>
    <xf numFmtId="178" fontId="6" fillId="0" borderId="39" xfId="0" applyNumberFormat="1" applyFont="1" applyFill="1" applyBorder="1" applyAlignment="1">
      <alignment vertical="center" shrinkToFit="1"/>
    </xf>
    <xf numFmtId="0" fontId="6" fillId="0" borderId="21"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177" fontId="2" fillId="0" borderId="51"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2" fillId="0" borderId="39" xfId="0" applyNumberFormat="1" applyFont="1" applyFill="1" applyBorder="1" applyAlignment="1">
      <alignment vertical="center"/>
    </xf>
    <xf numFmtId="185" fontId="2" fillId="0" borderId="21" xfId="49" applyNumberFormat="1" applyFont="1" applyFill="1" applyBorder="1" applyAlignment="1">
      <alignment vertical="center" shrinkToFit="1"/>
    </xf>
    <xf numFmtId="185" fontId="2" fillId="0" borderId="39" xfId="49" applyNumberFormat="1" applyFont="1" applyFill="1" applyBorder="1" applyAlignment="1">
      <alignment vertical="center" shrinkToFit="1"/>
    </xf>
    <xf numFmtId="185" fontId="6" fillId="0" borderId="21" xfId="0" applyNumberFormat="1" applyFont="1" applyFill="1" applyBorder="1" applyAlignment="1">
      <alignment vertical="center" shrinkToFit="1"/>
    </xf>
    <xf numFmtId="185" fontId="6" fillId="0" borderId="39" xfId="0" applyNumberFormat="1" applyFont="1" applyFill="1" applyBorder="1" applyAlignment="1">
      <alignment vertical="center" shrinkToFit="1"/>
    </xf>
    <xf numFmtId="49" fontId="6" fillId="0" borderId="21" xfId="0" applyNumberFormat="1" applyFont="1" applyFill="1" applyBorder="1" applyAlignment="1">
      <alignment vertical="center" wrapText="1"/>
    </xf>
    <xf numFmtId="49" fontId="6" fillId="0" borderId="39" xfId="0" applyNumberFormat="1" applyFont="1" applyFill="1" applyBorder="1" applyAlignment="1">
      <alignment vertical="center" wrapText="1"/>
    </xf>
    <xf numFmtId="3" fontId="6" fillId="0" borderId="21" xfId="0" applyNumberFormat="1" applyFont="1" applyFill="1" applyBorder="1" applyAlignment="1">
      <alignment horizontal="center" vertical="center" wrapText="1"/>
    </xf>
    <xf numFmtId="3" fontId="6" fillId="0" borderId="39" xfId="0" applyNumberFormat="1" applyFont="1" applyFill="1" applyBorder="1" applyAlignment="1">
      <alignment horizontal="center" vertical="center" wrapText="1"/>
    </xf>
    <xf numFmtId="0" fontId="6" fillId="34"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34" borderId="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34"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53" xfId="0" applyFont="1" applyBorder="1" applyAlignment="1">
      <alignment horizontal="center" vertical="center" wrapText="1"/>
    </xf>
    <xf numFmtId="3" fontId="6" fillId="0" borderId="21" xfId="0" applyNumberFormat="1" applyFont="1" applyFill="1" applyBorder="1" applyAlignment="1">
      <alignment vertical="center" wrapText="1"/>
    </xf>
    <xf numFmtId="3" fontId="6" fillId="0" borderId="39" xfId="0" applyNumberFormat="1" applyFont="1" applyFill="1" applyBorder="1" applyAlignment="1">
      <alignment vertical="center" wrapText="1"/>
    </xf>
    <xf numFmtId="0" fontId="7" fillId="0" borderId="54" xfId="0" applyFont="1" applyBorder="1" applyAlignment="1">
      <alignment/>
    </xf>
    <xf numFmtId="0" fontId="7" fillId="0" borderId="55" xfId="0" applyFont="1" applyBorder="1" applyAlignment="1">
      <alignment/>
    </xf>
    <xf numFmtId="0" fontId="7" fillId="0" borderId="56" xfId="0" applyFont="1" applyBorder="1" applyAlignment="1">
      <alignment/>
    </xf>
    <xf numFmtId="0" fontId="7" fillId="0" borderId="57" xfId="0" applyFont="1" applyBorder="1" applyAlignment="1">
      <alignment/>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3" fontId="6" fillId="0" borderId="61" xfId="0" applyNumberFormat="1" applyFont="1" applyBorder="1" applyAlignment="1">
      <alignment horizontal="center" vertical="center" shrinkToFit="1"/>
    </xf>
    <xf numFmtId="3" fontId="6" fillId="0" borderId="62" xfId="0" applyNumberFormat="1" applyFont="1" applyBorder="1" applyAlignment="1">
      <alignment horizontal="center" vertical="center" shrinkToFit="1"/>
    </xf>
    <xf numFmtId="3" fontId="6" fillId="0" borderId="63" xfId="0" applyNumberFormat="1" applyFont="1" applyBorder="1" applyAlignment="1">
      <alignment horizontal="center" vertical="center" shrinkToFit="1"/>
    </xf>
    <xf numFmtId="3" fontId="6" fillId="33" borderId="64" xfId="0" applyNumberFormat="1" applyFont="1" applyFill="1" applyBorder="1" applyAlignment="1">
      <alignment horizontal="center" vertical="center" wrapText="1"/>
    </xf>
    <xf numFmtId="3" fontId="6" fillId="33" borderId="62" xfId="0" applyNumberFormat="1" applyFont="1" applyFill="1" applyBorder="1" applyAlignment="1">
      <alignment horizontal="center" vertical="center" wrapText="1"/>
    </xf>
    <xf numFmtId="3" fontId="6" fillId="33" borderId="65" xfId="0" applyNumberFormat="1" applyFont="1" applyFill="1" applyBorder="1" applyAlignment="1">
      <alignment horizontal="center" vertical="center" wrapText="1"/>
    </xf>
    <xf numFmtId="0" fontId="6" fillId="0" borderId="64" xfId="0" applyFont="1" applyBorder="1" applyAlignment="1">
      <alignment horizontal="center" vertical="center"/>
    </xf>
    <xf numFmtId="0" fontId="7" fillId="0" borderId="62" xfId="0" applyFont="1" applyBorder="1" applyAlignment="1">
      <alignment horizontal="center" vertical="center"/>
    </xf>
    <xf numFmtId="0" fontId="7" fillId="0" borderId="65"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5" xfId="0" applyFont="1" applyBorder="1" applyAlignment="1">
      <alignment horizontal="center" vertical="center"/>
    </xf>
    <xf numFmtId="3" fontId="6" fillId="0" borderId="64" xfId="0" applyNumberFormat="1" applyFont="1" applyBorder="1" applyAlignment="1">
      <alignment horizontal="center" vertical="center" shrinkToFit="1"/>
    </xf>
    <xf numFmtId="3"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xf>
    <xf numFmtId="177" fontId="6" fillId="0" borderId="24" xfId="0" applyNumberFormat="1" applyFont="1" applyBorder="1" applyAlignment="1">
      <alignment horizontal="center" vertical="center"/>
    </xf>
    <xf numFmtId="177" fontId="6" fillId="0" borderId="36"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0" borderId="67" xfId="0" applyNumberFormat="1" applyFont="1" applyBorder="1" applyAlignment="1">
      <alignment horizontal="center" vertical="center"/>
    </xf>
    <xf numFmtId="177" fontId="6" fillId="0" borderId="27" xfId="0" applyNumberFormat="1"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178" fontId="6" fillId="33" borderId="61" xfId="0" applyNumberFormat="1" applyFont="1" applyFill="1" applyBorder="1" applyAlignment="1">
      <alignment horizontal="center" vertical="center" shrinkToFit="1"/>
    </xf>
    <xf numFmtId="178" fontId="6" fillId="33" borderId="62" xfId="0" applyNumberFormat="1" applyFont="1" applyFill="1" applyBorder="1" applyAlignment="1">
      <alignment horizontal="center" vertical="center" shrinkToFit="1"/>
    </xf>
    <xf numFmtId="178" fontId="6" fillId="33" borderId="63" xfId="0" applyNumberFormat="1" applyFont="1" applyFill="1" applyBorder="1" applyAlignment="1">
      <alignment horizontal="center" vertical="center" shrinkToFit="1"/>
    </xf>
    <xf numFmtId="3" fontId="6" fillId="33" borderId="61" xfId="0" applyNumberFormat="1" applyFont="1" applyFill="1" applyBorder="1" applyAlignment="1">
      <alignment horizontal="center" vertical="center" wrapText="1"/>
    </xf>
    <xf numFmtId="3" fontId="6" fillId="33" borderId="63" xfId="0" applyNumberFormat="1"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50" xfId="0" applyFont="1" applyFill="1" applyBorder="1" applyAlignment="1">
      <alignment horizontal="center" vertical="center"/>
    </xf>
    <xf numFmtId="0" fontId="7" fillId="0" borderId="70" xfId="0" applyFont="1" applyBorder="1" applyAlignment="1">
      <alignment/>
    </xf>
    <xf numFmtId="0" fontId="7" fillId="0" borderId="71" xfId="0" applyFont="1" applyBorder="1" applyAlignment="1">
      <alignment/>
    </xf>
    <xf numFmtId="0" fontId="6" fillId="33" borderId="20" xfId="0" applyFont="1" applyFill="1" applyBorder="1" applyAlignment="1">
      <alignment horizontal="center" vertical="center"/>
    </xf>
    <xf numFmtId="0" fontId="6" fillId="33" borderId="72"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53" xfId="0" applyFont="1" applyFill="1" applyBorder="1" applyAlignment="1">
      <alignment horizontal="center" vertical="center"/>
    </xf>
    <xf numFmtId="0" fontId="7" fillId="0" borderId="63" xfId="0" applyFont="1" applyBorder="1" applyAlignment="1">
      <alignment horizontal="center" vertical="center"/>
    </xf>
    <xf numFmtId="0" fontId="6" fillId="33" borderId="31" xfId="0" applyFont="1" applyFill="1" applyBorder="1" applyAlignment="1">
      <alignment horizontal="center" vertical="center"/>
    </xf>
    <xf numFmtId="0" fontId="6" fillId="33" borderId="27" xfId="0" applyFont="1" applyFill="1" applyBorder="1" applyAlignment="1">
      <alignment horizontal="center" vertical="center"/>
    </xf>
    <xf numFmtId="0" fontId="6" fillId="34" borderId="22"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73" xfId="0" applyFont="1" applyFill="1" applyBorder="1" applyAlignment="1">
      <alignment horizontal="center" vertical="center"/>
    </xf>
    <xf numFmtId="178" fontId="6" fillId="33" borderId="64" xfId="0" applyNumberFormat="1" applyFont="1" applyFill="1" applyBorder="1" applyAlignment="1">
      <alignment horizontal="center" vertical="center" shrinkToFit="1"/>
    </xf>
    <xf numFmtId="178" fontId="6" fillId="33" borderId="65" xfId="0" applyNumberFormat="1" applyFont="1" applyFill="1" applyBorder="1" applyAlignment="1">
      <alignment horizontal="center" vertical="center" shrinkToFit="1"/>
    </xf>
    <xf numFmtId="177" fontId="6" fillId="0" borderId="74" xfId="0" applyNumberFormat="1" applyFont="1" applyBorder="1" applyAlignment="1">
      <alignment horizontal="center" vertical="center"/>
    </xf>
    <xf numFmtId="177" fontId="6" fillId="0" borderId="30" xfId="0" applyNumberFormat="1" applyFont="1" applyBorder="1" applyAlignment="1">
      <alignment horizontal="center" vertical="center"/>
    </xf>
    <xf numFmtId="0" fontId="5" fillId="0" borderId="0" xfId="0" applyFont="1" applyBorder="1" applyAlignment="1">
      <alignment horizontal="center"/>
    </xf>
    <xf numFmtId="0" fontId="6" fillId="34" borderId="75" xfId="0" applyFont="1" applyFill="1" applyBorder="1" applyAlignment="1">
      <alignment horizontal="center" vertical="center" wrapText="1"/>
    </xf>
    <xf numFmtId="0" fontId="6" fillId="34" borderId="36"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33"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76"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7" fillId="34" borderId="15" xfId="0" applyFont="1" applyFill="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7" fillId="34" borderId="15" xfId="0" applyFont="1" applyFill="1" applyBorder="1" applyAlignment="1">
      <alignment horizontal="center" vertical="center" wrapText="1"/>
    </xf>
    <xf numFmtId="0" fontId="7" fillId="34" borderId="15" xfId="0" applyFont="1" applyFill="1" applyBorder="1" applyAlignment="1">
      <alignment horizontal="lef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6" fillId="33" borderId="28" xfId="0" applyFont="1" applyFill="1" applyBorder="1" applyAlignment="1">
      <alignment horizontal="center" vertical="center"/>
    </xf>
    <xf numFmtId="0" fontId="6" fillId="33" borderId="77" xfId="0" applyFont="1" applyFill="1" applyBorder="1" applyAlignment="1">
      <alignment horizontal="center" vertical="center"/>
    </xf>
    <xf numFmtId="0" fontId="6" fillId="34" borderId="78" xfId="0" applyFont="1" applyFill="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6" fillId="34" borderId="81" xfId="0" applyFont="1" applyFill="1" applyBorder="1" applyAlignment="1">
      <alignment horizontal="center" vertical="center" wrapText="1"/>
    </xf>
    <xf numFmtId="0" fontId="6" fillId="34" borderId="27" xfId="0" applyFont="1" applyFill="1" applyBorder="1" applyAlignment="1">
      <alignment horizontal="center" vertical="center" wrapText="1"/>
    </xf>
    <xf numFmtId="185" fontId="6" fillId="0" borderId="21" xfId="0" applyNumberFormat="1" applyFont="1" applyFill="1" applyBorder="1" applyAlignment="1">
      <alignment horizontal="center" vertical="center" shrinkToFit="1"/>
    </xf>
    <xf numFmtId="185" fontId="6" fillId="0" borderId="39" xfId="0" applyNumberFormat="1" applyFont="1" applyFill="1" applyBorder="1" applyAlignment="1">
      <alignment horizontal="center" vertical="center" shrinkToFit="1"/>
    </xf>
    <xf numFmtId="177" fontId="2" fillId="0" borderId="82" xfId="0" applyNumberFormat="1" applyFont="1" applyFill="1" applyBorder="1" applyAlignment="1">
      <alignment horizontal="center" vertical="center"/>
    </xf>
    <xf numFmtId="0" fontId="0" fillId="0" borderId="83" xfId="0" applyBorder="1" applyAlignment="1">
      <alignment horizontal="center" vertical="center"/>
    </xf>
    <xf numFmtId="0" fontId="2" fillId="0" borderId="21" xfId="0" applyNumberFormat="1" applyFont="1" applyFill="1" applyBorder="1" applyAlignment="1">
      <alignment vertical="center" wrapText="1"/>
    </xf>
    <xf numFmtId="0" fontId="0" fillId="0" borderId="39" xfId="0" applyBorder="1" applyAlignment="1">
      <alignment vertical="center" wrapText="1"/>
    </xf>
    <xf numFmtId="0" fontId="0" fillId="0" borderId="39" xfId="0" applyBorder="1" applyAlignment="1">
      <alignment horizontal="center" vertical="center" wrapText="1"/>
    </xf>
    <xf numFmtId="185" fontId="0" fillId="0" borderId="39" xfId="0" applyNumberFormat="1" applyBorder="1" applyAlignment="1">
      <alignment vertical="center" shrinkToFit="1"/>
    </xf>
    <xf numFmtId="178" fontId="6" fillId="0" borderId="21" xfId="0" applyNumberFormat="1" applyFont="1" applyFill="1" applyBorder="1" applyAlignment="1">
      <alignment horizontal="center" vertical="center" shrinkToFit="1"/>
    </xf>
    <xf numFmtId="178" fontId="6" fillId="0" borderId="39" xfId="0" applyNumberFormat="1" applyFont="1" applyFill="1" applyBorder="1" applyAlignment="1">
      <alignment horizontal="center" vertical="center" shrinkToFit="1"/>
    </xf>
    <xf numFmtId="0" fontId="6" fillId="0" borderId="21" xfId="0" applyNumberFormat="1" applyFont="1" applyFill="1" applyBorder="1" applyAlignment="1">
      <alignment vertical="center" wrapText="1"/>
    </xf>
    <xf numFmtId="0" fontId="6" fillId="0" borderId="39" xfId="0" applyNumberFormat="1" applyFont="1" applyFill="1" applyBorder="1" applyAlignment="1">
      <alignment vertical="center" wrapText="1"/>
    </xf>
    <xf numFmtId="0" fontId="0" fillId="0" borderId="39" xfId="0" applyBorder="1" applyAlignment="1">
      <alignment vertical="center" shrinkToFit="1"/>
    </xf>
    <xf numFmtId="185" fontId="2" fillId="0" borderId="21" xfId="49" applyNumberFormat="1" applyFont="1" applyFill="1" applyBorder="1" applyAlignment="1">
      <alignment horizontal="center" vertical="center" shrinkToFit="1"/>
    </xf>
    <xf numFmtId="185" fontId="2" fillId="0" borderId="39" xfId="49" applyNumberFormat="1"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43" xfId="0" applyFont="1" applyFill="1" applyBorder="1" applyAlignment="1">
      <alignment horizontal="center" vertical="center"/>
    </xf>
    <xf numFmtId="177" fontId="2" fillId="0" borderId="21"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309"/>
  <sheetViews>
    <sheetView tabSelected="1" view="pageBreakPreview" zoomScale="90" zoomScaleNormal="40" zoomScaleSheetLayoutView="90" zoomScalePageLayoutView="50" workbookViewId="0" topLeftCell="A1">
      <pane xSplit="2" ySplit="7" topLeftCell="C8" activePane="bottomRight" state="frozen"/>
      <selection pane="topLeft" activeCell="A1" sqref="A1"/>
      <selection pane="topRight" activeCell="C1" sqref="C1"/>
      <selection pane="bottomLeft" activeCell="A8" sqref="A8"/>
      <selection pane="bottomRight" activeCell="A293" sqref="A293:IV308"/>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7" t="s">
        <v>52</v>
      </c>
    </row>
    <row r="3" spans="1:22" ht="21">
      <c r="A3" s="333" t="s">
        <v>49</v>
      </c>
      <c r="B3" s="333"/>
      <c r="C3" s="333"/>
      <c r="D3" s="333"/>
      <c r="E3" s="333"/>
      <c r="F3" s="333"/>
      <c r="G3" s="333"/>
      <c r="H3" s="333"/>
      <c r="I3" s="333"/>
      <c r="J3" s="333"/>
      <c r="K3" s="333"/>
      <c r="L3" s="333"/>
      <c r="M3" s="333"/>
      <c r="N3" s="333"/>
      <c r="O3" s="333"/>
      <c r="P3" s="333"/>
      <c r="Q3" s="333"/>
      <c r="R3" s="333"/>
      <c r="S3" s="333"/>
      <c r="T3" s="333"/>
      <c r="U3" s="12"/>
      <c r="V3" s="12"/>
    </row>
    <row r="4" spans="1:25" ht="14.25" thickBot="1">
      <c r="A4" s="6"/>
      <c r="B4" s="3"/>
      <c r="C4" s="3"/>
      <c r="D4" s="3"/>
      <c r="E4" s="3"/>
      <c r="F4" s="3"/>
      <c r="G4" s="1"/>
      <c r="H4" s="1"/>
      <c r="I4" s="1"/>
      <c r="J4" s="1"/>
      <c r="K4" s="1"/>
      <c r="L4" s="1"/>
      <c r="M4" s="1"/>
      <c r="N4" s="1"/>
      <c r="O4" s="1"/>
      <c r="P4" s="1"/>
      <c r="Q4" s="1"/>
      <c r="R4" s="1"/>
      <c r="S4" s="3"/>
      <c r="T4" s="5"/>
      <c r="U4" s="13"/>
      <c r="V4" s="346" t="s">
        <v>31</v>
      </c>
      <c r="W4" s="346"/>
      <c r="X4" s="346"/>
      <c r="Y4" s="347"/>
    </row>
    <row r="5" spans="1:25" ht="19.5" customHeight="1">
      <c r="A5" s="334" t="s">
        <v>17</v>
      </c>
      <c r="B5" s="271" t="s">
        <v>18</v>
      </c>
      <c r="C5" s="341" t="s">
        <v>47</v>
      </c>
      <c r="D5" s="265" t="s">
        <v>48</v>
      </c>
      <c r="E5" s="265" t="s">
        <v>45</v>
      </c>
      <c r="F5" s="337" t="s">
        <v>24</v>
      </c>
      <c r="G5" s="338"/>
      <c r="H5" s="265" t="s">
        <v>43</v>
      </c>
      <c r="I5" s="274" t="s">
        <v>25</v>
      </c>
      <c r="J5" s="338"/>
      <c r="K5" s="18" t="s">
        <v>34</v>
      </c>
      <c r="L5" s="18" t="s">
        <v>46</v>
      </c>
      <c r="M5" s="270" t="s">
        <v>7</v>
      </c>
      <c r="N5" s="274" t="s">
        <v>35</v>
      </c>
      <c r="O5" s="275"/>
      <c r="P5" s="276"/>
      <c r="Q5" s="271" t="s">
        <v>19</v>
      </c>
      <c r="R5" s="271" t="s">
        <v>14</v>
      </c>
      <c r="S5" s="271" t="s">
        <v>30</v>
      </c>
      <c r="T5" s="348" t="s">
        <v>4</v>
      </c>
      <c r="U5" s="351" t="s">
        <v>44</v>
      </c>
      <c r="V5" s="352" t="s">
        <v>33</v>
      </c>
      <c r="W5" s="265" t="s">
        <v>40</v>
      </c>
      <c r="X5" s="265" t="s">
        <v>41</v>
      </c>
      <c r="Y5" s="357" t="s">
        <v>36</v>
      </c>
    </row>
    <row r="6" spans="1:25" ht="19.5" customHeight="1">
      <c r="A6" s="335"/>
      <c r="B6" s="272"/>
      <c r="C6" s="342"/>
      <c r="D6" s="343"/>
      <c r="E6" s="272"/>
      <c r="F6" s="268" t="s">
        <v>42</v>
      </c>
      <c r="G6" s="339" t="s">
        <v>12</v>
      </c>
      <c r="H6" s="343"/>
      <c r="I6" s="325" t="s">
        <v>13</v>
      </c>
      <c r="J6" s="339" t="s">
        <v>11</v>
      </c>
      <c r="K6" s="19" t="s">
        <v>5</v>
      </c>
      <c r="L6" s="19" t="s">
        <v>6</v>
      </c>
      <c r="M6" s="268"/>
      <c r="N6" s="339" t="s">
        <v>21</v>
      </c>
      <c r="O6" s="325" t="s">
        <v>20</v>
      </c>
      <c r="P6" s="360"/>
      <c r="Q6" s="272"/>
      <c r="R6" s="344"/>
      <c r="S6" s="344"/>
      <c r="T6" s="349"/>
      <c r="U6" s="349"/>
      <c r="V6" s="353"/>
      <c r="W6" s="266"/>
      <c r="X6" s="266"/>
      <c r="Y6" s="358"/>
    </row>
    <row r="7" spans="1:25" ht="21" customHeight="1" thickBot="1">
      <c r="A7" s="336"/>
      <c r="B7" s="273"/>
      <c r="C7" s="326"/>
      <c r="D7" s="340"/>
      <c r="E7" s="273"/>
      <c r="F7" s="269"/>
      <c r="G7" s="340"/>
      <c r="H7" s="340"/>
      <c r="I7" s="326"/>
      <c r="J7" s="340"/>
      <c r="K7" s="20" t="s">
        <v>8</v>
      </c>
      <c r="L7" s="20" t="s">
        <v>9</v>
      </c>
      <c r="M7" s="21" t="s">
        <v>10</v>
      </c>
      <c r="N7" s="340"/>
      <c r="O7" s="326"/>
      <c r="P7" s="361"/>
      <c r="Q7" s="273"/>
      <c r="R7" s="345"/>
      <c r="S7" s="345"/>
      <c r="T7" s="350"/>
      <c r="U7" s="350"/>
      <c r="V7" s="354"/>
      <c r="W7" s="267"/>
      <c r="X7" s="267"/>
      <c r="Y7" s="359"/>
    </row>
    <row r="8" spans="1:25" ht="21" customHeight="1">
      <c r="A8" s="55"/>
      <c r="B8" s="56" t="s">
        <v>53</v>
      </c>
      <c r="C8" s="57"/>
      <c r="D8" s="57"/>
      <c r="E8" s="58"/>
      <c r="F8" s="59"/>
      <c r="G8" s="60"/>
      <c r="H8" s="61"/>
      <c r="I8" s="61"/>
      <c r="J8" s="61"/>
      <c r="K8" s="62"/>
      <c r="L8" s="63"/>
      <c r="M8" s="63"/>
      <c r="N8" s="64"/>
      <c r="O8" s="65"/>
      <c r="P8" s="61"/>
      <c r="Q8" s="66"/>
      <c r="R8" s="66"/>
      <c r="S8" s="66"/>
      <c r="T8" s="67"/>
      <c r="U8" s="68"/>
      <c r="V8" s="69"/>
      <c r="W8" s="66"/>
      <c r="X8" s="66"/>
      <c r="Y8" s="70"/>
    </row>
    <row r="9" spans="1:25" ht="54">
      <c r="A9" s="71">
        <v>1</v>
      </c>
      <c r="B9" s="72" t="s">
        <v>54</v>
      </c>
      <c r="C9" s="73" t="s">
        <v>55</v>
      </c>
      <c r="D9" s="73" t="s">
        <v>2</v>
      </c>
      <c r="E9" s="191">
        <v>1.979</v>
      </c>
      <c r="F9" s="191">
        <v>1.979</v>
      </c>
      <c r="G9" s="192">
        <v>0.757</v>
      </c>
      <c r="H9" s="22" t="s">
        <v>255</v>
      </c>
      <c r="I9" s="23" t="s">
        <v>23</v>
      </c>
      <c r="J9" s="24" t="s">
        <v>736</v>
      </c>
      <c r="K9" s="191">
        <v>1.807</v>
      </c>
      <c r="L9" s="192">
        <v>2</v>
      </c>
      <c r="M9" s="208">
        <f>L9-K9</f>
        <v>0.19300000000000006</v>
      </c>
      <c r="N9" s="100">
        <v>0</v>
      </c>
      <c r="O9" s="164" t="s">
        <v>23</v>
      </c>
      <c r="P9" s="165" t="s">
        <v>737</v>
      </c>
      <c r="Q9" s="104"/>
      <c r="R9" s="104" t="s">
        <v>388</v>
      </c>
      <c r="S9" s="105" t="s">
        <v>0</v>
      </c>
      <c r="T9" s="106" t="s">
        <v>389</v>
      </c>
      <c r="U9" s="121">
        <v>1</v>
      </c>
      <c r="V9" s="108"/>
      <c r="W9" s="17"/>
      <c r="X9" s="17"/>
      <c r="Y9" s="15"/>
    </row>
    <row r="10" spans="1:25" ht="42" customHeight="1">
      <c r="A10" s="74">
        <v>2</v>
      </c>
      <c r="B10" s="75" t="s">
        <v>56</v>
      </c>
      <c r="C10" s="73" t="s">
        <v>57</v>
      </c>
      <c r="D10" s="73" t="s">
        <v>2</v>
      </c>
      <c r="E10" s="193">
        <v>47.11</v>
      </c>
      <c r="F10" s="193">
        <v>47.11</v>
      </c>
      <c r="G10" s="194">
        <v>36.059</v>
      </c>
      <c r="H10" s="25" t="s">
        <v>255</v>
      </c>
      <c r="I10" s="26" t="s">
        <v>23</v>
      </c>
      <c r="J10" s="27" t="s">
        <v>738</v>
      </c>
      <c r="K10" s="193">
        <v>50.149</v>
      </c>
      <c r="L10" s="194">
        <v>114</v>
      </c>
      <c r="M10" s="209">
        <f>L10-K10</f>
        <v>63.851</v>
      </c>
      <c r="N10" s="100">
        <v>0</v>
      </c>
      <c r="O10" s="73" t="s">
        <v>23</v>
      </c>
      <c r="P10" s="103" t="s">
        <v>551</v>
      </c>
      <c r="Q10" s="123"/>
      <c r="R10" s="124" t="s">
        <v>1</v>
      </c>
      <c r="S10" s="125" t="s">
        <v>1</v>
      </c>
      <c r="T10" s="126" t="s">
        <v>1</v>
      </c>
      <c r="U10" s="127">
        <v>2</v>
      </c>
      <c r="V10" s="128"/>
      <c r="W10" s="129" t="s">
        <v>38</v>
      </c>
      <c r="X10" s="129"/>
      <c r="Y10" s="130"/>
    </row>
    <row r="11" spans="1:25" ht="13.5">
      <c r="A11" s="76"/>
      <c r="B11" s="77" t="s">
        <v>58</v>
      </c>
      <c r="C11" s="78"/>
      <c r="D11" s="78"/>
      <c r="E11" s="195"/>
      <c r="F11" s="195"/>
      <c r="G11" s="196"/>
      <c r="H11" s="80"/>
      <c r="I11" s="81"/>
      <c r="J11" s="82"/>
      <c r="K11" s="195"/>
      <c r="L11" s="196"/>
      <c r="M11" s="210"/>
      <c r="N11" s="79"/>
      <c r="O11" s="78"/>
      <c r="P11" s="83"/>
      <c r="Q11" s="84"/>
      <c r="R11" s="84"/>
      <c r="S11" s="85"/>
      <c r="T11" s="86"/>
      <c r="U11" s="87"/>
      <c r="V11" s="85"/>
      <c r="W11" s="88"/>
      <c r="X11" s="88"/>
      <c r="Y11" s="70"/>
    </row>
    <row r="12" spans="1:25" ht="65.25" customHeight="1">
      <c r="A12" s="71">
        <v>3</v>
      </c>
      <c r="B12" s="72" t="s">
        <v>59</v>
      </c>
      <c r="C12" s="73" t="s">
        <v>60</v>
      </c>
      <c r="D12" s="73" t="s">
        <v>2</v>
      </c>
      <c r="E12" s="191">
        <v>505.296</v>
      </c>
      <c r="F12" s="191">
        <v>505.296</v>
      </c>
      <c r="G12" s="197">
        <v>261.507</v>
      </c>
      <c r="H12" s="22" t="s">
        <v>255</v>
      </c>
      <c r="I12" s="23" t="s">
        <v>23</v>
      </c>
      <c r="J12" s="24" t="s">
        <v>739</v>
      </c>
      <c r="K12" s="191">
        <v>505.296</v>
      </c>
      <c r="L12" s="197">
        <v>596</v>
      </c>
      <c r="M12" s="211">
        <f>L12-K12</f>
        <v>90.70400000000001</v>
      </c>
      <c r="N12" s="166">
        <v>0</v>
      </c>
      <c r="O12" s="73" t="s">
        <v>23</v>
      </c>
      <c r="P12" s="103" t="s">
        <v>740</v>
      </c>
      <c r="Q12" s="104"/>
      <c r="R12" s="72" t="s">
        <v>388</v>
      </c>
      <c r="S12" s="131" t="s">
        <v>0</v>
      </c>
      <c r="T12" s="132" t="s">
        <v>390</v>
      </c>
      <c r="U12" s="121">
        <v>3</v>
      </c>
      <c r="V12" s="108"/>
      <c r="W12" s="17"/>
      <c r="X12" s="17"/>
      <c r="Y12" s="15"/>
    </row>
    <row r="13" spans="1:25" ht="92.25" customHeight="1">
      <c r="A13" s="71">
        <v>4</v>
      </c>
      <c r="B13" s="72" t="s">
        <v>62</v>
      </c>
      <c r="C13" s="73" t="s">
        <v>60</v>
      </c>
      <c r="D13" s="73" t="s">
        <v>2</v>
      </c>
      <c r="E13" s="191">
        <v>2182.718</v>
      </c>
      <c r="F13" s="191">
        <v>2182.718</v>
      </c>
      <c r="G13" s="198">
        <v>2800.924</v>
      </c>
      <c r="H13" s="25" t="s">
        <v>255</v>
      </c>
      <c r="I13" s="26" t="s">
        <v>23</v>
      </c>
      <c r="J13" s="27" t="s">
        <v>741</v>
      </c>
      <c r="K13" s="191">
        <v>2171.618</v>
      </c>
      <c r="L13" s="198">
        <v>2180</v>
      </c>
      <c r="M13" s="211">
        <f>L13-K13</f>
        <v>8.382000000000062</v>
      </c>
      <c r="N13" s="167">
        <v>0</v>
      </c>
      <c r="O13" s="73" t="s">
        <v>23</v>
      </c>
      <c r="P13" s="103" t="s">
        <v>742</v>
      </c>
      <c r="Q13" s="104"/>
      <c r="R13" s="124" t="s">
        <v>1</v>
      </c>
      <c r="S13" s="125" t="s">
        <v>1</v>
      </c>
      <c r="T13" s="126" t="s">
        <v>1</v>
      </c>
      <c r="U13" s="121">
        <v>4</v>
      </c>
      <c r="V13" s="108"/>
      <c r="W13" s="17"/>
      <c r="X13" s="17"/>
      <c r="Y13" s="15"/>
    </row>
    <row r="14" spans="1:25" ht="54.75" customHeight="1">
      <c r="A14" s="71">
        <v>5</v>
      </c>
      <c r="B14" s="72" t="s">
        <v>63</v>
      </c>
      <c r="C14" s="73" t="s">
        <v>60</v>
      </c>
      <c r="D14" s="73" t="s">
        <v>2</v>
      </c>
      <c r="E14" s="191">
        <v>293.565</v>
      </c>
      <c r="F14" s="191">
        <v>293.565</v>
      </c>
      <c r="G14" s="197">
        <v>290.589</v>
      </c>
      <c r="H14" s="22" t="s">
        <v>255</v>
      </c>
      <c r="I14" s="23" t="s">
        <v>23</v>
      </c>
      <c r="J14" s="24" t="s">
        <v>743</v>
      </c>
      <c r="K14" s="191" t="s">
        <v>255</v>
      </c>
      <c r="L14" s="197" t="s">
        <v>255</v>
      </c>
      <c r="M14" s="211" t="s">
        <v>255</v>
      </c>
      <c r="N14" s="166">
        <v>0</v>
      </c>
      <c r="O14" s="73" t="s">
        <v>23</v>
      </c>
      <c r="P14" s="103" t="s">
        <v>744</v>
      </c>
      <c r="Q14" s="104"/>
      <c r="R14" s="133" t="s">
        <v>1</v>
      </c>
      <c r="S14" s="105" t="s">
        <v>1</v>
      </c>
      <c r="T14" s="108" t="s">
        <v>1</v>
      </c>
      <c r="U14" s="121">
        <v>5</v>
      </c>
      <c r="V14" s="108"/>
      <c r="W14" s="17"/>
      <c r="X14" s="17"/>
      <c r="Y14" s="15"/>
    </row>
    <row r="15" spans="1:25" ht="66" customHeight="1">
      <c r="A15" s="71">
        <v>6</v>
      </c>
      <c r="B15" s="72" t="s">
        <v>64</v>
      </c>
      <c r="C15" s="73" t="s">
        <v>60</v>
      </c>
      <c r="D15" s="73" t="s">
        <v>2</v>
      </c>
      <c r="E15" s="191">
        <f>1732.175-1.843</f>
        <v>1730.3319999999999</v>
      </c>
      <c r="F15" s="191">
        <f>1732.175-1.843</f>
        <v>1730.3319999999999</v>
      </c>
      <c r="G15" s="198">
        <v>1359.983</v>
      </c>
      <c r="H15" s="25" t="s">
        <v>255</v>
      </c>
      <c r="I15" s="26" t="s">
        <v>23</v>
      </c>
      <c r="J15" s="27" t="s">
        <v>739</v>
      </c>
      <c r="K15" s="191">
        <v>1742.745</v>
      </c>
      <c r="L15" s="198">
        <v>3346</v>
      </c>
      <c r="M15" s="211">
        <f>L15-K15</f>
        <v>1603.255</v>
      </c>
      <c r="N15" s="167">
        <v>0</v>
      </c>
      <c r="O15" s="73" t="s">
        <v>23</v>
      </c>
      <c r="P15" s="103" t="s">
        <v>745</v>
      </c>
      <c r="Q15" s="104"/>
      <c r="R15" s="133" t="s">
        <v>1</v>
      </c>
      <c r="S15" s="105" t="s">
        <v>1</v>
      </c>
      <c r="T15" s="108" t="s">
        <v>1</v>
      </c>
      <c r="U15" s="121">
        <v>6</v>
      </c>
      <c r="V15" s="108"/>
      <c r="W15" s="17"/>
      <c r="X15" s="17"/>
      <c r="Y15" s="15"/>
    </row>
    <row r="16" spans="1:25" ht="48.75" customHeight="1">
      <c r="A16" s="71">
        <v>7</v>
      </c>
      <c r="B16" s="72" t="s">
        <v>65</v>
      </c>
      <c r="C16" s="73" t="s">
        <v>66</v>
      </c>
      <c r="D16" s="73" t="s">
        <v>2</v>
      </c>
      <c r="E16" s="191">
        <v>114.378</v>
      </c>
      <c r="F16" s="191">
        <v>114.378</v>
      </c>
      <c r="G16" s="197">
        <v>105.217</v>
      </c>
      <c r="H16" s="22" t="s">
        <v>255</v>
      </c>
      <c r="I16" s="23" t="s">
        <v>23</v>
      </c>
      <c r="J16" s="24" t="s">
        <v>746</v>
      </c>
      <c r="K16" s="191">
        <v>114.378</v>
      </c>
      <c r="L16" s="197">
        <v>114</v>
      </c>
      <c r="M16" s="211">
        <f>L16-K16</f>
        <v>-0.3780000000000001</v>
      </c>
      <c r="N16" s="166">
        <v>0</v>
      </c>
      <c r="O16" s="73" t="s">
        <v>23</v>
      </c>
      <c r="P16" s="103" t="s">
        <v>747</v>
      </c>
      <c r="Q16" s="104"/>
      <c r="R16" s="133" t="s">
        <v>1</v>
      </c>
      <c r="S16" s="105" t="s">
        <v>1</v>
      </c>
      <c r="T16" s="108" t="s">
        <v>1</v>
      </c>
      <c r="U16" s="121">
        <v>6</v>
      </c>
      <c r="V16" s="108"/>
      <c r="W16" s="17"/>
      <c r="X16" s="17"/>
      <c r="Y16" s="15"/>
    </row>
    <row r="17" spans="1:25" ht="49.5" customHeight="1">
      <c r="A17" s="71">
        <v>8</v>
      </c>
      <c r="B17" s="72" t="s">
        <v>67</v>
      </c>
      <c r="C17" s="73" t="s">
        <v>68</v>
      </c>
      <c r="D17" s="73" t="s">
        <v>69</v>
      </c>
      <c r="E17" s="191">
        <v>1900.916</v>
      </c>
      <c r="F17" s="191">
        <v>1900.916</v>
      </c>
      <c r="G17" s="198">
        <v>1017.513</v>
      </c>
      <c r="H17" s="25" t="s">
        <v>255</v>
      </c>
      <c r="I17" s="26" t="s">
        <v>23</v>
      </c>
      <c r="J17" s="27" t="s">
        <v>748</v>
      </c>
      <c r="K17" s="191" t="s">
        <v>255</v>
      </c>
      <c r="L17" s="198" t="s">
        <v>255</v>
      </c>
      <c r="M17" s="211" t="s">
        <v>255</v>
      </c>
      <c r="N17" s="167">
        <v>0</v>
      </c>
      <c r="O17" s="73" t="s">
        <v>23</v>
      </c>
      <c r="P17" s="103" t="s">
        <v>749</v>
      </c>
      <c r="Q17" s="134" t="s">
        <v>750</v>
      </c>
      <c r="R17" s="120" t="s">
        <v>1</v>
      </c>
      <c r="S17" s="105" t="s">
        <v>1</v>
      </c>
      <c r="T17" s="105" t="s">
        <v>1</v>
      </c>
      <c r="U17" s="121" t="s">
        <v>2</v>
      </c>
      <c r="V17" s="108" t="s">
        <v>391</v>
      </c>
      <c r="W17" s="17"/>
      <c r="X17" s="17"/>
      <c r="Y17" s="15"/>
    </row>
    <row r="18" spans="1:25" s="89" customFormat="1" ht="13.5">
      <c r="A18" s="76"/>
      <c r="B18" s="77" t="s">
        <v>70</v>
      </c>
      <c r="C18" s="78"/>
      <c r="D18" s="78"/>
      <c r="E18" s="195"/>
      <c r="F18" s="195"/>
      <c r="G18" s="196"/>
      <c r="H18" s="80"/>
      <c r="I18" s="81"/>
      <c r="J18" s="82"/>
      <c r="K18" s="195"/>
      <c r="L18" s="196"/>
      <c r="M18" s="210"/>
      <c r="N18" s="79"/>
      <c r="O18" s="78"/>
      <c r="P18" s="83"/>
      <c r="Q18" s="84"/>
      <c r="R18" s="84"/>
      <c r="S18" s="85"/>
      <c r="T18" s="86"/>
      <c r="U18" s="87"/>
      <c r="V18" s="85"/>
      <c r="W18" s="88"/>
      <c r="X18" s="88"/>
      <c r="Y18" s="70"/>
    </row>
    <row r="19" spans="1:25" ht="121.5" customHeight="1">
      <c r="A19" s="90">
        <v>9</v>
      </c>
      <c r="B19" s="91" t="s">
        <v>71</v>
      </c>
      <c r="C19" s="73" t="s">
        <v>68</v>
      </c>
      <c r="D19" s="73" t="s">
        <v>69</v>
      </c>
      <c r="E19" s="191">
        <v>600.632</v>
      </c>
      <c r="F19" s="191">
        <v>1132.255</v>
      </c>
      <c r="G19" s="199">
        <v>508.108</v>
      </c>
      <c r="H19" s="25" t="s">
        <v>751</v>
      </c>
      <c r="I19" s="26" t="s">
        <v>23</v>
      </c>
      <c r="J19" s="27" t="s">
        <v>748</v>
      </c>
      <c r="K19" s="191" t="s">
        <v>255</v>
      </c>
      <c r="L19" s="198" t="s">
        <v>255</v>
      </c>
      <c r="M19" s="211" t="s">
        <v>255</v>
      </c>
      <c r="N19" s="161">
        <v>0</v>
      </c>
      <c r="O19" s="73" t="s">
        <v>23</v>
      </c>
      <c r="P19" s="103" t="s">
        <v>752</v>
      </c>
      <c r="Q19" s="134" t="s">
        <v>753</v>
      </c>
      <c r="R19" s="120" t="s">
        <v>754</v>
      </c>
      <c r="S19" s="131" t="s">
        <v>0</v>
      </c>
      <c r="T19" s="132" t="s">
        <v>390</v>
      </c>
      <c r="U19" s="121" t="s">
        <v>755</v>
      </c>
      <c r="V19" s="135" t="s">
        <v>391</v>
      </c>
      <c r="W19" s="136"/>
      <c r="X19" s="136"/>
      <c r="Y19" s="137"/>
    </row>
    <row r="20" spans="1:25" ht="165.75" customHeight="1">
      <c r="A20" s="90">
        <v>10</v>
      </c>
      <c r="B20" s="72" t="s">
        <v>72</v>
      </c>
      <c r="C20" s="73" t="s">
        <v>68</v>
      </c>
      <c r="D20" s="73" t="s">
        <v>73</v>
      </c>
      <c r="E20" s="191">
        <v>1509.324</v>
      </c>
      <c r="F20" s="191">
        <v>1509.324</v>
      </c>
      <c r="G20" s="199">
        <v>1483.487</v>
      </c>
      <c r="H20" s="150" t="s">
        <v>756</v>
      </c>
      <c r="I20" s="26" t="s">
        <v>23</v>
      </c>
      <c r="J20" s="27" t="s">
        <v>748</v>
      </c>
      <c r="K20" s="198">
        <v>3603.149</v>
      </c>
      <c r="L20" s="198">
        <v>5218</v>
      </c>
      <c r="M20" s="211">
        <f>L20-K20</f>
        <v>1614.851</v>
      </c>
      <c r="N20" s="161">
        <v>0</v>
      </c>
      <c r="O20" s="73" t="s">
        <v>23</v>
      </c>
      <c r="P20" s="103" t="s">
        <v>757</v>
      </c>
      <c r="Q20" s="134"/>
      <c r="R20" s="120" t="s">
        <v>1</v>
      </c>
      <c r="S20" s="105" t="s">
        <v>1</v>
      </c>
      <c r="T20" s="105" t="s">
        <v>1</v>
      </c>
      <c r="U20" s="121" t="s">
        <v>2</v>
      </c>
      <c r="V20" s="135" t="s">
        <v>27</v>
      </c>
      <c r="W20" s="136"/>
      <c r="X20" s="136"/>
      <c r="Y20" s="137"/>
    </row>
    <row r="21" spans="1:25" s="89" customFormat="1" ht="13.5">
      <c r="A21" s="76"/>
      <c r="B21" s="77" t="s">
        <v>74</v>
      </c>
      <c r="C21" s="78"/>
      <c r="D21" s="78"/>
      <c r="E21" s="195"/>
      <c r="F21" s="195"/>
      <c r="G21" s="196"/>
      <c r="H21" s="80"/>
      <c r="I21" s="81"/>
      <c r="J21" s="82"/>
      <c r="K21" s="195"/>
      <c r="L21" s="196"/>
      <c r="M21" s="210"/>
      <c r="N21" s="79"/>
      <c r="O21" s="78"/>
      <c r="P21" s="83"/>
      <c r="Q21" s="84"/>
      <c r="R21" s="84"/>
      <c r="S21" s="85"/>
      <c r="T21" s="86"/>
      <c r="U21" s="87"/>
      <c r="V21" s="85"/>
      <c r="W21" s="88"/>
      <c r="X21" s="88"/>
      <c r="Y21" s="70"/>
    </row>
    <row r="22" spans="1:25" ht="76.5" customHeight="1">
      <c r="A22" s="71">
        <v>11</v>
      </c>
      <c r="B22" s="72" t="s">
        <v>75</v>
      </c>
      <c r="C22" s="73" t="s">
        <v>76</v>
      </c>
      <c r="D22" s="73" t="s">
        <v>755</v>
      </c>
      <c r="E22" s="191">
        <v>160.487</v>
      </c>
      <c r="F22" s="191">
        <v>160.487</v>
      </c>
      <c r="G22" s="199">
        <v>152.479</v>
      </c>
      <c r="H22" s="25" t="s">
        <v>751</v>
      </c>
      <c r="I22" s="26" t="s">
        <v>23</v>
      </c>
      <c r="J22" s="27" t="s">
        <v>748</v>
      </c>
      <c r="K22" s="191">
        <v>160.426</v>
      </c>
      <c r="L22" s="198">
        <v>161</v>
      </c>
      <c r="M22" s="211">
        <f>L22-K22</f>
        <v>0.5740000000000123</v>
      </c>
      <c r="N22" s="161">
        <v>0</v>
      </c>
      <c r="O22" s="73" t="s">
        <v>23</v>
      </c>
      <c r="P22" s="103" t="s">
        <v>758</v>
      </c>
      <c r="Q22" s="104"/>
      <c r="R22" s="72" t="s">
        <v>388</v>
      </c>
      <c r="S22" s="131" t="s">
        <v>0</v>
      </c>
      <c r="T22" s="132" t="s">
        <v>390</v>
      </c>
      <c r="U22" s="121">
        <v>8</v>
      </c>
      <c r="V22" s="108" t="s">
        <v>391</v>
      </c>
      <c r="W22" s="17"/>
      <c r="X22" s="17"/>
      <c r="Y22" s="15"/>
    </row>
    <row r="23" spans="1:25" s="89" customFormat="1" ht="13.5">
      <c r="A23" s="76"/>
      <c r="B23" s="77" t="s">
        <v>77</v>
      </c>
      <c r="C23" s="78"/>
      <c r="D23" s="78"/>
      <c r="E23" s="195"/>
      <c r="F23" s="195"/>
      <c r="G23" s="196"/>
      <c r="H23" s="80"/>
      <c r="I23" s="81"/>
      <c r="J23" s="82"/>
      <c r="K23" s="195"/>
      <c r="L23" s="196"/>
      <c r="M23" s="210"/>
      <c r="N23" s="79"/>
      <c r="O23" s="78"/>
      <c r="P23" s="83"/>
      <c r="Q23" s="84"/>
      <c r="R23" s="84"/>
      <c r="S23" s="85"/>
      <c r="T23" s="86"/>
      <c r="U23" s="87"/>
      <c r="V23" s="85"/>
      <c r="W23" s="88"/>
      <c r="X23" s="88"/>
      <c r="Y23" s="70"/>
    </row>
    <row r="24" spans="1:25" ht="86.25" customHeight="1">
      <c r="A24" s="71">
        <v>12</v>
      </c>
      <c r="B24" s="72" t="s">
        <v>78</v>
      </c>
      <c r="C24" s="73" t="s">
        <v>79</v>
      </c>
      <c r="D24" s="73" t="s">
        <v>2</v>
      </c>
      <c r="E24" s="191">
        <f>257.192-12.37</f>
        <v>244.822</v>
      </c>
      <c r="F24" s="191">
        <f>257.192-12.37</f>
        <v>244.822</v>
      </c>
      <c r="G24" s="194">
        <v>212.178721</v>
      </c>
      <c r="H24" s="25" t="s">
        <v>255</v>
      </c>
      <c r="I24" s="26" t="s">
        <v>23</v>
      </c>
      <c r="J24" s="27" t="s">
        <v>759</v>
      </c>
      <c r="K24" s="191">
        <v>257.192</v>
      </c>
      <c r="L24" s="194">
        <v>260.01</v>
      </c>
      <c r="M24" s="209">
        <f>L24-K24</f>
        <v>2.8179999999999836</v>
      </c>
      <c r="N24" s="100">
        <v>0</v>
      </c>
      <c r="O24" s="73" t="s">
        <v>23</v>
      </c>
      <c r="P24" s="103" t="s">
        <v>760</v>
      </c>
      <c r="Q24" s="104"/>
      <c r="R24" s="72" t="s">
        <v>388</v>
      </c>
      <c r="S24" s="131" t="s">
        <v>0</v>
      </c>
      <c r="T24" s="106" t="s">
        <v>392</v>
      </c>
      <c r="U24" s="121">
        <v>9</v>
      </c>
      <c r="V24" s="108"/>
      <c r="W24" s="17"/>
      <c r="X24" s="17"/>
      <c r="Y24" s="15"/>
    </row>
    <row r="25" spans="1:25" ht="67.5" customHeight="1">
      <c r="A25" s="71">
        <v>13</v>
      </c>
      <c r="B25" s="72" t="s">
        <v>80</v>
      </c>
      <c r="C25" s="73" t="s">
        <v>79</v>
      </c>
      <c r="D25" s="73" t="s">
        <v>2</v>
      </c>
      <c r="E25" s="191">
        <v>26442.857</v>
      </c>
      <c r="F25" s="191">
        <v>32123.193</v>
      </c>
      <c r="G25" s="194">
        <v>25977.464118</v>
      </c>
      <c r="H25" s="25" t="s">
        <v>255</v>
      </c>
      <c r="I25" s="26" t="s">
        <v>23</v>
      </c>
      <c r="J25" s="27" t="s">
        <v>761</v>
      </c>
      <c r="K25" s="191">
        <v>31176.997</v>
      </c>
      <c r="L25" s="194">
        <v>34313.06</v>
      </c>
      <c r="M25" s="209">
        <f>L25-K25</f>
        <v>3136.0629999999983</v>
      </c>
      <c r="N25" s="100">
        <v>0</v>
      </c>
      <c r="O25" s="73" t="s">
        <v>23</v>
      </c>
      <c r="P25" s="103" t="s">
        <v>762</v>
      </c>
      <c r="Q25" s="104"/>
      <c r="R25" s="133" t="s">
        <v>1</v>
      </c>
      <c r="S25" s="105" t="s">
        <v>1</v>
      </c>
      <c r="T25" s="108" t="s">
        <v>1</v>
      </c>
      <c r="U25" s="121">
        <v>10</v>
      </c>
      <c r="V25" s="108"/>
      <c r="W25" s="17"/>
      <c r="X25" s="17" t="s">
        <v>38</v>
      </c>
      <c r="Y25" s="15"/>
    </row>
    <row r="26" spans="1:25" s="89" customFormat="1" ht="13.5">
      <c r="A26" s="76"/>
      <c r="B26" s="77" t="s">
        <v>81</v>
      </c>
      <c r="C26" s="78"/>
      <c r="D26" s="78"/>
      <c r="E26" s="195"/>
      <c r="F26" s="195"/>
      <c r="G26" s="196"/>
      <c r="H26" s="80"/>
      <c r="I26" s="81"/>
      <c r="J26" s="82"/>
      <c r="K26" s="195"/>
      <c r="L26" s="196"/>
      <c r="M26" s="210"/>
      <c r="N26" s="79"/>
      <c r="O26" s="78"/>
      <c r="P26" s="83"/>
      <c r="Q26" s="84"/>
      <c r="R26" s="84"/>
      <c r="S26" s="85"/>
      <c r="T26" s="86"/>
      <c r="U26" s="87"/>
      <c r="V26" s="85"/>
      <c r="W26" s="88"/>
      <c r="X26" s="88"/>
      <c r="Y26" s="70"/>
    </row>
    <row r="27" spans="1:25" ht="75" customHeight="1">
      <c r="A27" s="71">
        <v>14</v>
      </c>
      <c r="B27" s="10" t="s">
        <v>82</v>
      </c>
      <c r="C27" s="73" t="s">
        <v>83</v>
      </c>
      <c r="D27" s="73" t="s">
        <v>61</v>
      </c>
      <c r="E27" s="200">
        <v>3.247</v>
      </c>
      <c r="F27" s="200">
        <v>3.247</v>
      </c>
      <c r="G27" s="175">
        <v>1.643</v>
      </c>
      <c r="H27" s="25" t="s">
        <v>255</v>
      </c>
      <c r="I27" s="26" t="s">
        <v>23</v>
      </c>
      <c r="J27" s="27" t="s">
        <v>593</v>
      </c>
      <c r="K27" s="191">
        <v>2.943</v>
      </c>
      <c r="L27" s="175">
        <v>2.969</v>
      </c>
      <c r="M27" s="174">
        <f>L27-K27</f>
        <v>0.0259999999999998</v>
      </c>
      <c r="N27" s="100">
        <v>0</v>
      </c>
      <c r="O27" s="29" t="s">
        <v>23</v>
      </c>
      <c r="P27" s="30" t="s">
        <v>595</v>
      </c>
      <c r="Q27" s="11"/>
      <c r="R27" s="104" t="s">
        <v>393</v>
      </c>
      <c r="S27" s="105" t="s">
        <v>0</v>
      </c>
      <c r="T27" s="106" t="s">
        <v>394</v>
      </c>
      <c r="U27" s="121">
        <v>16</v>
      </c>
      <c r="V27" s="108"/>
      <c r="W27" s="17"/>
      <c r="X27" s="17"/>
      <c r="Y27" s="15"/>
    </row>
    <row r="28" spans="1:25" s="89" customFormat="1" ht="13.5">
      <c r="A28" s="76"/>
      <c r="B28" s="77" t="s">
        <v>84</v>
      </c>
      <c r="C28" s="78"/>
      <c r="D28" s="78"/>
      <c r="E28" s="195"/>
      <c r="F28" s="195"/>
      <c r="G28" s="196"/>
      <c r="H28" s="80"/>
      <c r="I28" s="81"/>
      <c r="J28" s="82"/>
      <c r="K28" s="195"/>
      <c r="L28" s="196"/>
      <c r="M28" s="210"/>
      <c r="N28" s="79"/>
      <c r="O28" s="78"/>
      <c r="P28" s="83"/>
      <c r="Q28" s="84"/>
      <c r="R28" s="84"/>
      <c r="S28" s="85"/>
      <c r="T28" s="86"/>
      <c r="U28" s="87"/>
      <c r="V28" s="85"/>
      <c r="W28" s="88"/>
      <c r="X28" s="88"/>
      <c r="Y28" s="70"/>
    </row>
    <row r="29" spans="1:25" ht="77.25" customHeight="1">
      <c r="A29" s="71">
        <v>15</v>
      </c>
      <c r="B29" s="72" t="s">
        <v>85</v>
      </c>
      <c r="C29" s="73" t="s">
        <v>86</v>
      </c>
      <c r="D29" s="73" t="s">
        <v>61</v>
      </c>
      <c r="E29" s="191">
        <v>9.238</v>
      </c>
      <c r="F29" s="191">
        <v>9.238</v>
      </c>
      <c r="G29" s="175">
        <v>3.083</v>
      </c>
      <c r="H29" s="25" t="s">
        <v>255</v>
      </c>
      <c r="I29" s="26" t="s">
        <v>23</v>
      </c>
      <c r="J29" s="27" t="s">
        <v>594</v>
      </c>
      <c r="K29" s="191">
        <v>12.163</v>
      </c>
      <c r="L29" s="175">
        <v>12.048</v>
      </c>
      <c r="M29" s="174">
        <f>L29-K29</f>
        <v>-0.11500000000000021</v>
      </c>
      <c r="N29" s="100">
        <v>0</v>
      </c>
      <c r="O29" s="29" t="s">
        <v>23</v>
      </c>
      <c r="P29" s="30" t="s">
        <v>596</v>
      </c>
      <c r="Q29" s="11"/>
      <c r="R29" s="104" t="s">
        <v>393</v>
      </c>
      <c r="S29" s="105" t="s">
        <v>0</v>
      </c>
      <c r="T29" s="106" t="s">
        <v>394</v>
      </c>
      <c r="U29" s="121">
        <v>17</v>
      </c>
      <c r="V29" s="108" t="s">
        <v>39</v>
      </c>
      <c r="W29" s="17"/>
      <c r="X29" s="17"/>
      <c r="Y29" s="15"/>
    </row>
    <row r="30" spans="1:25" s="89" customFormat="1" ht="13.5">
      <c r="A30" s="76"/>
      <c r="B30" s="77" t="s">
        <v>87</v>
      </c>
      <c r="C30" s="78"/>
      <c r="D30" s="78"/>
      <c r="E30" s="195"/>
      <c r="F30" s="195"/>
      <c r="G30" s="196"/>
      <c r="H30" s="80"/>
      <c r="I30" s="81"/>
      <c r="J30" s="82"/>
      <c r="K30" s="195"/>
      <c r="L30" s="196"/>
      <c r="M30" s="210"/>
      <c r="N30" s="79"/>
      <c r="O30" s="78"/>
      <c r="P30" s="83"/>
      <c r="Q30" s="84"/>
      <c r="R30" s="84"/>
      <c r="S30" s="85"/>
      <c r="T30" s="86"/>
      <c r="U30" s="87"/>
      <c r="V30" s="85"/>
      <c r="W30" s="88"/>
      <c r="X30" s="88"/>
      <c r="Y30" s="70"/>
    </row>
    <row r="31" spans="1:25" ht="86.25" customHeight="1">
      <c r="A31" s="71">
        <v>16</v>
      </c>
      <c r="B31" s="72" t="s">
        <v>88</v>
      </c>
      <c r="C31" s="73" t="s">
        <v>86</v>
      </c>
      <c r="D31" s="73" t="s">
        <v>61</v>
      </c>
      <c r="E31" s="191">
        <v>1.161</v>
      </c>
      <c r="F31" s="191">
        <v>1.161</v>
      </c>
      <c r="G31" s="175">
        <v>0.25</v>
      </c>
      <c r="H31" s="25" t="s">
        <v>255</v>
      </c>
      <c r="I31" s="26" t="s">
        <v>23</v>
      </c>
      <c r="J31" s="27" t="s">
        <v>594</v>
      </c>
      <c r="K31" s="191">
        <v>1.14</v>
      </c>
      <c r="L31" s="175">
        <v>1.024</v>
      </c>
      <c r="M31" s="174">
        <f>L31-K31</f>
        <v>-0.11599999999999988</v>
      </c>
      <c r="N31" s="25">
        <v>0.116</v>
      </c>
      <c r="O31" s="29" t="s">
        <v>22</v>
      </c>
      <c r="P31" s="30" t="s">
        <v>597</v>
      </c>
      <c r="Q31" s="11"/>
      <c r="R31" s="104" t="s">
        <v>393</v>
      </c>
      <c r="S31" s="105" t="s">
        <v>0</v>
      </c>
      <c r="T31" s="106" t="s">
        <v>394</v>
      </c>
      <c r="U31" s="121">
        <v>19</v>
      </c>
      <c r="V31" s="108"/>
      <c r="W31" s="17"/>
      <c r="X31" s="17"/>
      <c r="Y31" s="15"/>
    </row>
    <row r="32" spans="1:25" s="89" customFormat="1" ht="13.5">
      <c r="A32" s="76"/>
      <c r="B32" s="77" t="s">
        <v>89</v>
      </c>
      <c r="C32" s="78"/>
      <c r="D32" s="78"/>
      <c r="E32" s="195"/>
      <c r="F32" s="195"/>
      <c r="G32" s="196"/>
      <c r="H32" s="80"/>
      <c r="I32" s="81"/>
      <c r="J32" s="82"/>
      <c r="K32" s="195"/>
      <c r="L32" s="196"/>
      <c r="M32" s="210"/>
      <c r="N32" s="79"/>
      <c r="O32" s="78"/>
      <c r="P32" s="83"/>
      <c r="Q32" s="84"/>
      <c r="R32" s="84"/>
      <c r="S32" s="85"/>
      <c r="T32" s="86"/>
      <c r="U32" s="87"/>
      <c r="V32" s="85"/>
      <c r="W32" s="88"/>
      <c r="X32" s="88"/>
      <c r="Y32" s="70"/>
    </row>
    <row r="33" spans="1:25" ht="75" customHeight="1">
      <c r="A33" s="71">
        <v>17</v>
      </c>
      <c r="B33" s="72" t="s">
        <v>90</v>
      </c>
      <c r="C33" s="73" t="s">
        <v>91</v>
      </c>
      <c r="D33" s="73" t="s">
        <v>61</v>
      </c>
      <c r="E33" s="191">
        <f>100.249-2.134</f>
        <v>98.115</v>
      </c>
      <c r="F33" s="191">
        <v>98.115</v>
      </c>
      <c r="G33" s="175">
        <v>64.623489</v>
      </c>
      <c r="H33" s="25" t="s">
        <v>255</v>
      </c>
      <c r="I33" s="26" t="s">
        <v>23</v>
      </c>
      <c r="J33" s="27" t="s">
        <v>594</v>
      </c>
      <c r="K33" s="191">
        <v>139.637</v>
      </c>
      <c r="L33" s="175">
        <v>246.901</v>
      </c>
      <c r="M33" s="174">
        <f>L33-K33</f>
        <v>107.26400000000001</v>
      </c>
      <c r="N33" s="100">
        <v>0</v>
      </c>
      <c r="O33" s="29" t="s">
        <v>23</v>
      </c>
      <c r="P33" s="30" t="s">
        <v>600</v>
      </c>
      <c r="Q33" s="104" t="s">
        <v>601</v>
      </c>
      <c r="R33" s="104" t="s">
        <v>395</v>
      </c>
      <c r="S33" s="105" t="s">
        <v>0</v>
      </c>
      <c r="T33" s="106" t="s">
        <v>394</v>
      </c>
      <c r="U33" s="138" t="s">
        <v>396</v>
      </c>
      <c r="V33" s="108" t="s">
        <v>51</v>
      </c>
      <c r="W33" s="17" t="s">
        <v>38</v>
      </c>
      <c r="X33" s="17"/>
      <c r="Y33" s="15"/>
    </row>
    <row r="34" spans="1:25" s="89" customFormat="1" ht="13.5">
      <c r="A34" s="76"/>
      <c r="B34" s="77" t="s">
        <v>92</v>
      </c>
      <c r="C34" s="78"/>
      <c r="D34" s="78"/>
      <c r="E34" s="195"/>
      <c r="F34" s="195"/>
      <c r="G34" s="196"/>
      <c r="H34" s="80"/>
      <c r="I34" s="81"/>
      <c r="J34" s="82"/>
      <c r="K34" s="195"/>
      <c r="L34" s="196"/>
      <c r="M34" s="210"/>
      <c r="N34" s="79"/>
      <c r="O34" s="78"/>
      <c r="P34" s="83"/>
      <c r="Q34" s="84"/>
      <c r="R34" s="84"/>
      <c r="S34" s="85"/>
      <c r="T34" s="86"/>
      <c r="U34" s="87"/>
      <c r="V34" s="85"/>
      <c r="W34" s="88"/>
      <c r="X34" s="88"/>
      <c r="Y34" s="70"/>
    </row>
    <row r="35" spans="1:25" ht="140.25" customHeight="1">
      <c r="A35" s="71">
        <v>18</v>
      </c>
      <c r="B35" s="72" t="s">
        <v>93</v>
      </c>
      <c r="C35" s="73" t="s">
        <v>86</v>
      </c>
      <c r="D35" s="73" t="s">
        <v>61</v>
      </c>
      <c r="E35" s="191">
        <v>19.65</v>
      </c>
      <c r="F35" s="191">
        <v>19.65</v>
      </c>
      <c r="G35" s="175">
        <v>15.246806</v>
      </c>
      <c r="H35" s="150" t="s">
        <v>598</v>
      </c>
      <c r="I35" s="26" t="s">
        <v>23</v>
      </c>
      <c r="J35" s="27" t="s">
        <v>599</v>
      </c>
      <c r="K35" s="191">
        <v>18.238</v>
      </c>
      <c r="L35" s="175">
        <v>18.238</v>
      </c>
      <c r="M35" s="174">
        <f>L35-K35</f>
        <v>0</v>
      </c>
      <c r="N35" s="100">
        <v>0</v>
      </c>
      <c r="O35" s="29" t="s">
        <v>602</v>
      </c>
      <c r="P35" s="30" t="s">
        <v>603</v>
      </c>
      <c r="Q35" s="104"/>
      <c r="R35" s="104" t="s">
        <v>395</v>
      </c>
      <c r="S35" s="105" t="s">
        <v>0</v>
      </c>
      <c r="T35" s="106" t="s">
        <v>394</v>
      </c>
      <c r="U35" s="121">
        <v>22</v>
      </c>
      <c r="V35" s="108" t="s">
        <v>29</v>
      </c>
      <c r="W35" s="17" t="s">
        <v>38</v>
      </c>
      <c r="X35" s="17"/>
      <c r="Y35" s="15"/>
    </row>
    <row r="36" spans="1:25" s="89" customFormat="1" ht="13.5">
      <c r="A36" s="76"/>
      <c r="B36" s="77" t="s">
        <v>94</v>
      </c>
      <c r="C36" s="78"/>
      <c r="D36" s="78"/>
      <c r="E36" s="195"/>
      <c r="F36" s="195"/>
      <c r="G36" s="196"/>
      <c r="H36" s="80"/>
      <c r="I36" s="81"/>
      <c r="J36" s="82"/>
      <c r="K36" s="195"/>
      <c r="L36" s="196"/>
      <c r="M36" s="210"/>
      <c r="N36" s="79"/>
      <c r="O36" s="78"/>
      <c r="P36" s="83"/>
      <c r="Q36" s="84"/>
      <c r="R36" s="84"/>
      <c r="S36" s="85"/>
      <c r="T36" s="86"/>
      <c r="U36" s="87"/>
      <c r="V36" s="85"/>
      <c r="W36" s="88"/>
      <c r="X36" s="88"/>
      <c r="Y36" s="70"/>
    </row>
    <row r="37" spans="1:25" ht="84" customHeight="1">
      <c r="A37" s="71">
        <v>19</v>
      </c>
      <c r="B37" s="72" t="s">
        <v>95</v>
      </c>
      <c r="C37" s="73" t="s">
        <v>96</v>
      </c>
      <c r="D37" s="73" t="s">
        <v>61</v>
      </c>
      <c r="E37" s="191">
        <v>129.623</v>
      </c>
      <c r="F37" s="191">
        <v>129.623</v>
      </c>
      <c r="G37" s="175">
        <v>113.405764</v>
      </c>
      <c r="H37" s="25" t="s">
        <v>255</v>
      </c>
      <c r="I37" s="26" t="s">
        <v>23</v>
      </c>
      <c r="J37" s="27" t="s">
        <v>594</v>
      </c>
      <c r="K37" s="191">
        <v>131.061</v>
      </c>
      <c r="L37" s="175">
        <v>185.92</v>
      </c>
      <c r="M37" s="174">
        <f>L37-K37</f>
        <v>54.85899999999998</v>
      </c>
      <c r="N37" s="100">
        <v>0</v>
      </c>
      <c r="O37" s="29" t="s">
        <v>23</v>
      </c>
      <c r="P37" s="30" t="s">
        <v>604</v>
      </c>
      <c r="Q37" s="104" t="s">
        <v>605</v>
      </c>
      <c r="R37" s="104" t="s">
        <v>395</v>
      </c>
      <c r="S37" s="105" t="s">
        <v>0</v>
      </c>
      <c r="T37" s="106" t="s">
        <v>394</v>
      </c>
      <c r="U37" s="121">
        <v>23</v>
      </c>
      <c r="V37" s="108" t="s">
        <v>51</v>
      </c>
      <c r="W37" s="17" t="s">
        <v>38</v>
      </c>
      <c r="X37" s="17"/>
      <c r="Y37" s="15"/>
    </row>
    <row r="38" spans="1:25" s="89" customFormat="1" ht="13.5">
      <c r="A38" s="76"/>
      <c r="B38" s="77" t="s">
        <v>97</v>
      </c>
      <c r="C38" s="78"/>
      <c r="D38" s="78"/>
      <c r="E38" s="195"/>
      <c r="F38" s="195"/>
      <c r="G38" s="196"/>
      <c r="H38" s="80"/>
      <c r="I38" s="81"/>
      <c r="J38" s="82"/>
      <c r="K38" s="195"/>
      <c r="L38" s="196"/>
      <c r="M38" s="210"/>
      <c r="N38" s="79"/>
      <c r="O38" s="78"/>
      <c r="P38" s="83"/>
      <c r="Q38" s="84"/>
      <c r="R38" s="84"/>
      <c r="S38" s="85"/>
      <c r="T38" s="86"/>
      <c r="U38" s="87"/>
      <c r="V38" s="85"/>
      <c r="W38" s="88"/>
      <c r="X38" s="88"/>
      <c r="Y38" s="70"/>
    </row>
    <row r="39" spans="1:25" ht="13.5">
      <c r="A39" s="4"/>
      <c r="B39" s="8"/>
      <c r="C39" s="73"/>
      <c r="D39" s="73"/>
      <c r="E39" s="201"/>
      <c r="F39" s="201"/>
      <c r="G39" s="175"/>
      <c r="H39" s="25"/>
      <c r="I39" s="26"/>
      <c r="J39" s="27"/>
      <c r="K39" s="200"/>
      <c r="L39" s="175"/>
      <c r="M39" s="174"/>
      <c r="N39" s="92"/>
      <c r="O39" s="29"/>
      <c r="P39" s="30"/>
      <c r="Q39" s="93"/>
      <c r="R39" s="93"/>
      <c r="S39" s="94"/>
      <c r="T39" s="95"/>
      <c r="U39" s="96"/>
      <c r="V39" s="97"/>
      <c r="W39" s="16"/>
      <c r="X39" s="16"/>
      <c r="Y39" s="14"/>
    </row>
    <row r="40" spans="1:25" s="89" customFormat="1" ht="13.5">
      <c r="A40" s="76"/>
      <c r="B40" s="77" t="s">
        <v>98</v>
      </c>
      <c r="C40" s="78"/>
      <c r="D40" s="78"/>
      <c r="E40" s="195"/>
      <c r="F40" s="195"/>
      <c r="G40" s="196"/>
      <c r="H40" s="80"/>
      <c r="I40" s="81"/>
      <c r="J40" s="82"/>
      <c r="K40" s="195"/>
      <c r="L40" s="196"/>
      <c r="M40" s="210"/>
      <c r="N40" s="79"/>
      <c r="O40" s="78"/>
      <c r="P40" s="83"/>
      <c r="Q40" s="84"/>
      <c r="R40" s="84"/>
      <c r="S40" s="85"/>
      <c r="T40" s="86"/>
      <c r="U40" s="87"/>
      <c r="V40" s="85"/>
      <c r="W40" s="88"/>
      <c r="X40" s="88"/>
      <c r="Y40" s="70"/>
    </row>
    <row r="41" spans="1:25" ht="78.75" customHeight="1">
      <c r="A41" s="71">
        <v>20</v>
      </c>
      <c r="B41" s="72" t="s">
        <v>99</v>
      </c>
      <c r="C41" s="73" t="s">
        <v>100</v>
      </c>
      <c r="D41" s="73" t="s">
        <v>61</v>
      </c>
      <c r="E41" s="191">
        <v>48.024</v>
      </c>
      <c r="F41" s="191">
        <v>48.024</v>
      </c>
      <c r="G41" s="175">
        <v>48.444902</v>
      </c>
      <c r="H41" s="25" t="s">
        <v>255</v>
      </c>
      <c r="I41" s="26" t="s">
        <v>23</v>
      </c>
      <c r="J41" s="27" t="s">
        <v>594</v>
      </c>
      <c r="K41" s="191">
        <v>85.88</v>
      </c>
      <c r="L41" s="175">
        <v>82.474</v>
      </c>
      <c r="M41" s="174">
        <f>L41-K41</f>
        <v>-3.4059999999999917</v>
      </c>
      <c r="N41" s="100">
        <v>0</v>
      </c>
      <c r="O41" s="29" t="s">
        <v>23</v>
      </c>
      <c r="P41" s="30" t="s">
        <v>606</v>
      </c>
      <c r="Q41" s="104" t="s">
        <v>607</v>
      </c>
      <c r="R41" s="104" t="s">
        <v>397</v>
      </c>
      <c r="S41" s="105" t="s">
        <v>0</v>
      </c>
      <c r="T41" s="106" t="s">
        <v>394</v>
      </c>
      <c r="U41" s="121">
        <v>24</v>
      </c>
      <c r="V41" s="108" t="s">
        <v>51</v>
      </c>
      <c r="W41" s="17"/>
      <c r="X41" s="17"/>
      <c r="Y41" s="15"/>
    </row>
    <row r="42" spans="1:25" s="89" customFormat="1" ht="13.5">
      <c r="A42" s="76"/>
      <c r="B42" s="77" t="s">
        <v>101</v>
      </c>
      <c r="C42" s="78"/>
      <c r="D42" s="78"/>
      <c r="E42" s="195"/>
      <c r="F42" s="195"/>
      <c r="G42" s="196"/>
      <c r="H42" s="80"/>
      <c r="I42" s="81"/>
      <c r="J42" s="82"/>
      <c r="K42" s="195"/>
      <c r="L42" s="196"/>
      <c r="M42" s="210"/>
      <c r="N42" s="79"/>
      <c r="O42" s="78"/>
      <c r="P42" s="83"/>
      <c r="Q42" s="84"/>
      <c r="R42" s="84"/>
      <c r="S42" s="85"/>
      <c r="T42" s="86"/>
      <c r="U42" s="87"/>
      <c r="V42" s="85"/>
      <c r="W42" s="88"/>
      <c r="X42" s="88"/>
      <c r="Y42" s="70"/>
    </row>
    <row r="43" spans="1:25" ht="81.75" customHeight="1">
      <c r="A43" s="71">
        <v>21</v>
      </c>
      <c r="B43" s="72" t="s">
        <v>102</v>
      </c>
      <c r="C43" s="73" t="s">
        <v>100</v>
      </c>
      <c r="D43" s="73" t="s">
        <v>61</v>
      </c>
      <c r="E43" s="191">
        <v>126.193</v>
      </c>
      <c r="F43" s="191">
        <v>126.193</v>
      </c>
      <c r="G43" s="175">
        <v>118.513087</v>
      </c>
      <c r="H43" s="25" t="s">
        <v>255</v>
      </c>
      <c r="I43" s="26" t="s">
        <v>23</v>
      </c>
      <c r="J43" s="27" t="s">
        <v>594</v>
      </c>
      <c r="K43" s="191">
        <v>141.249</v>
      </c>
      <c r="L43" s="175">
        <v>183.76</v>
      </c>
      <c r="M43" s="174">
        <f>L43-K43</f>
        <v>42.510999999999996</v>
      </c>
      <c r="N43" s="100">
        <v>0</v>
      </c>
      <c r="O43" s="29" t="s">
        <v>23</v>
      </c>
      <c r="P43" s="30" t="s">
        <v>606</v>
      </c>
      <c r="Q43" s="104" t="s">
        <v>608</v>
      </c>
      <c r="R43" s="104" t="s">
        <v>397</v>
      </c>
      <c r="S43" s="105" t="s">
        <v>0</v>
      </c>
      <c r="T43" s="106" t="s">
        <v>394</v>
      </c>
      <c r="U43" s="121">
        <v>25</v>
      </c>
      <c r="V43" s="108" t="s">
        <v>39</v>
      </c>
      <c r="W43" s="17"/>
      <c r="X43" s="17"/>
      <c r="Y43" s="15"/>
    </row>
    <row r="44" spans="1:25" s="89" customFormat="1" ht="13.5">
      <c r="A44" s="76"/>
      <c r="B44" s="77" t="s">
        <v>103</v>
      </c>
      <c r="C44" s="78"/>
      <c r="D44" s="78"/>
      <c r="E44" s="195"/>
      <c r="F44" s="195"/>
      <c r="G44" s="196"/>
      <c r="H44" s="80"/>
      <c r="I44" s="81"/>
      <c r="J44" s="82"/>
      <c r="K44" s="195"/>
      <c r="L44" s="196"/>
      <c r="M44" s="210"/>
      <c r="N44" s="79"/>
      <c r="O44" s="78"/>
      <c r="P44" s="83"/>
      <c r="Q44" s="84"/>
      <c r="R44" s="84"/>
      <c r="S44" s="85"/>
      <c r="T44" s="86"/>
      <c r="U44" s="87"/>
      <c r="V44" s="85"/>
      <c r="W44" s="88"/>
      <c r="X44" s="88"/>
      <c r="Y44" s="70"/>
    </row>
    <row r="45" spans="1:25" ht="78" customHeight="1">
      <c r="A45" s="71">
        <v>22</v>
      </c>
      <c r="B45" s="72" t="s">
        <v>104</v>
      </c>
      <c r="C45" s="73" t="s">
        <v>100</v>
      </c>
      <c r="D45" s="73" t="s">
        <v>61</v>
      </c>
      <c r="E45" s="191">
        <v>34.969</v>
      </c>
      <c r="F45" s="191">
        <v>34.969</v>
      </c>
      <c r="G45" s="175">
        <v>33.190161</v>
      </c>
      <c r="H45" s="25" t="s">
        <v>255</v>
      </c>
      <c r="I45" s="26" t="s">
        <v>23</v>
      </c>
      <c r="J45" s="27" t="s">
        <v>594</v>
      </c>
      <c r="K45" s="191">
        <v>36.401</v>
      </c>
      <c r="L45" s="175">
        <v>47.495</v>
      </c>
      <c r="M45" s="174">
        <f>L45-K45</f>
        <v>11.093999999999994</v>
      </c>
      <c r="N45" s="100">
        <v>0</v>
      </c>
      <c r="O45" s="29" t="s">
        <v>23</v>
      </c>
      <c r="P45" s="30" t="s">
        <v>606</v>
      </c>
      <c r="Q45" s="104" t="s">
        <v>609</v>
      </c>
      <c r="R45" s="104" t="s">
        <v>397</v>
      </c>
      <c r="S45" s="105" t="s">
        <v>0</v>
      </c>
      <c r="T45" s="106" t="s">
        <v>394</v>
      </c>
      <c r="U45" s="121">
        <v>26</v>
      </c>
      <c r="V45" s="108"/>
      <c r="W45" s="17"/>
      <c r="X45" s="17"/>
      <c r="Y45" s="15"/>
    </row>
    <row r="46" spans="1:25" s="89" customFormat="1" ht="13.5">
      <c r="A46" s="76"/>
      <c r="B46" s="77" t="s">
        <v>105</v>
      </c>
      <c r="C46" s="78"/>
      <c r="D46" s="78"/>
      <c r="E46" s="195"/>
      <c r="F46" s="195"/>
      <c r="G46" s="196"/>
      <c r="H46" s="80"/>
      <c r="I46" s="81"/>
      <c r="J46" s="82"/>
      <c r="K46" s="195"/>
      <c r="L46" s="196"/>
      <c r="M46" s="210"/>
      <c r="N46" s="79"/>
      <c r="O46" s="78"/>
      <c r="P46" s="83"/>
      <c r="Q46" s="84"/>
      <c r="R46" s="84"/>
      <c r="S46" s="85"/>
      <c r="T46" s="86"/>
      <c r="U46" s="87"/>
      <c r="V46" s="85"/>
      <c r="W46" s="88"/>
      <c r="X46" s="88"/>
      <c r="Y46" s="70"/>
    </row>
    <row r="47" spans="1:25" ht="153.75" customHeight="1">
      <c r="A47" s="71">
        <v>23</v>
      </c>
      <c r="B47" s="91" t="s">
        <v>106</v>
      </c>
      <c r="C47" s="73" t="s">
        <v>107</v>
      </c>
      <c r="D47" s="73" t="s">
        <v>61</v>
      </c>
      <c r="E47" s="191">
        <v>177.506</v>
      </c>
      <c r="F47" s="191">
        <v>177.506</v>
      </c>
      <c r="G47" s="175">
        <v>7</v>
      </c>
      <c r="H47" s="150" t="s">
        <v>521</v>
      </c>
      <c r="I47" s="26" t="s">
        <v>516</v>
      </c>
      <c r="J47" s="27" t="s">
        <v>522</v>
      </c>
      <c r="K47" s="191">
        <v>271.11</v>
      </c>
      <c r="L47" s="175">
        <v>380.735</v>
      </c>
      <c r="M47" s="174">
        <f>L47-K47</f>
        <v>109.625</v>
      </c>
      <c r="N47" s="25">
        <v>7.577</v>
      </c>
      <c r="O47" s="29" t="s">
        <v>22</v>
      </c>
      <c r="P47" s="30" t="s">
        <v>816</v>
      </c>
      <c r="Q47" s="104"/>
      <c r="R47" s="104" t="s">
        <v>398</v>
      </c>
      <c r="S47" s="105" t="s">
        <v>0</v>
      </c>
      <c r="T47" s="106" t="s">
        <v>399</v>
      </c>
      <c r="U47" s="139" t="s">
        <v>400</v>
      </c>
      <c r="V47" s="108" t="s">
        <v>27</v>
      </c>
      <c r="W47" s="17" t="s">
        <v>38</v>
      </c>
      <c r="X47" s="17" t="s">
        <v>38</v>
      </c>
      <c r="Y47" s="15"/>
    </row>
    <row r="48" spans="1:25" s="89" customFormat="1" ht="13.5">
      <c r="A48" s="76"/>
      <c r="B48" s="77" t="s">
        <v>108</v>
      </c>
      <c r="C48" s="78"/>
      <c r="D48" s="78"/>
      <c r="E48" s="195"/>
      <c r="F48" s="195"/>
      <c r="G48" s="196"/>
      <c r="H48" s="80"/>
      <c r="I48" s="81"/>
      <c r="J48" s="82"/>
      <c r="K48" s="195"/>
      <c r="L48" s="196"/>
      <c r="M48" s="210"/>
      <c r="N48" s="79"/>
      <c r="O48" s="78"/>
      <c r="P48" s="83"/>
      <c r="Q48" s="84"/>
      <c r="R48" s="84"/>
      <c r="S48" s="85"/>
      <c r="T48" s="86"/>
      <c r="U48" s="87"/>
      <c r="V48" s="85"/>
      <c r="W48" s="88"/>
      <c r="X48" s="88"/>
      <c r="Y48" s="70"/>
    </row>
    <row r="49" spans="1:25" ht="112.5" customHeight="1">
      <c r="A49" s="71">
        <v>24</v>
      </c>
      <c r="B49" s="72" t="s">
        <v>109</v>
      </c>
      <c r="C49" s="73" t="s">
        <v>110</v>
      </c>
      <c r="D49" s="73" t="s">
        <v>61</v>
      </c>
      <c r="E49" s="191">
        <v>12.271</v>
      </c>
      <c r="F49" s="191">
        <v>12.271</v>
      </c>
      <c r="G49" s="175">
        <v>3</v>
      </c>
      <c r="H49" s="25" t="s">
        <v>255</v>
      </c>
      <c r="I49" s="26" t="s">
        <v>516</v>
      </c>
      <c r="J49" s="27" t="s">
        <v>523</v>
      </c>
      <c r="K49" s="191">
        <v>11.012</v>
      </c>
      <c r="L49" s="175">
        <v>10.235</v>
      </c>
      <c r="M49" s="174">
        <f>L49-K49</f>
        <v>-0.777000000000001</v>
      </c>
      <c r="N49" s="25">
        <v>1.94</v>
      </c>
      <c r="O49" s="29" t="s">
        <v>22</v>
      </c>
      <c r="P49" s="30" t="s">
        <v>817</v>
      </c>
      <c r="Q49" s="104"/>
      <c r="R49" s="104" t="s">
        <v>398</v>
      </c>
      <c r="S49" s="105" t="s">
        <v>0</v>
      </c>
      <c r="T49" s="106" t="s">
        <v>401</v>
      </c>
      <c r="U49" s="121">
        <v>27</v>
      </c>
      <c r="V49" s="108"/>
      <c r="W49" s="17" t="s">
        <v>38</v>
      </c>
      <c r="X49" s="17"/>
      <c r="Y49" s="15"/>
    </row>
    <row r="50" spans="1:25" s="89" customFormat="1" ht="13.5">
      <c r="A50" s="76"/>
      <c r="B50" s="77" t="s">
        <v>111</v>
      </c>
      <c r="C50" s="78"/>
      <c r="D50" s="78"/>
      <c r="E50" s="195"/>
      <c r="F50" s="195"/>
      <c r="G50" s="196"/>
      <c r="H50" s="80"/>
      <c r="I50" s="81"/>
      <c r="J50" s="82"/>
      <c r="K50" s="195"/>
      <c r="L50" s="196"/>
      <c r="M50" s="210"/>
      <c r="N50" s="79"/>
      <c r="O50" s="78"/>
      <c r="P50" s="83"/>
      <c r="Q50" s="84"/>
      <c r="R50" s="84"/>
      <c r="S50" s="85"/>
      <c r="T50" s="86"/>
      <c r="U50" s="87"/>
      <c r="V50" s="85"/>
      <c r="W50" s="88"/>
      <c r="X50" s="88"/>
      <c r="Y50" s="70"/>
    </row>
    <row r="51" spans="1:25" ht="101.25" customHeight="1">
      <c r="A51" s="71">
        <v>25</v>
      </c>
      <c r="B51" s="72" t="s">
        <v>112</v>
      </c>
      <c r="C51" s="73" t="s">
        <v>113</v>
      </c>
      <c r="D51" s="73" t="s">
        <v>61</v>
      </c>
      <c r="E51" s="191">
        <v>25.064</v>
      </c>
      <c r="F51" s="191">
        <v>25.064</v>
      </c>
      <c r="G51" s="175">
        <v>23</v>
      </c>
      <c r="H51" s="25" t="s">
        <v>255</v>
      </c>
      <c r="I51" s="26" t="s">
        <v>23</v>
      </c>
      <c r="J51" s="27" t="s">
        <v>518</v>
      </c>
      <c r="K51" s="191">
        <v>24.911</v>
      </c>
      <c r="L51" s="175">
        <v>13.786</v>
      </c>
      <c r="M51" s="174">
        <f>L51-K51</f>
        <v>-11.125000000000002</v>
      </c>
      <c r="N51" s="100">
        <v>0</v>
      </c>
      <c r="O51" s="29" t="s">
        <v>23</v>
      </c>
      <c r="P51" s="30" t="s">
        <v>818</v>
      </c>
      <c r="Q51" s="104"/>
      <c r="R51" s="104" t="s">
        <v>398</v>
      </c>
      <c r="S51" s="105" t="s">
        <v>0</v>
      </c>
      <c r="T51" s="106" t="s">
        <v>401</v>
      </c>
      <c r="U51" s="121">
        <v>28</v>
      </c>
      <c r="V51" s="108"/>
      <c r="W51" s="17"/>
      <c r="X51" s="17"/>
      <c r="Y51" s="15"/>
    </row>
    <row r="52" spans="1:25" s="89" customFormat="1" ht="13.5">
      <c r="A52" s="76"/>
      <c r="B52" s="77" t="s">
        <v>114</v>
      </c>
      <c r="C52" s="78"/>
      <c r="D52" s="78"/>
      <c r="E52" s="195"/>
      <c r="F52" s="195"/>
      <c r="G52" s="196"/>
      <c r="H52" s="80"/>
      <c r="I52" s="81"/>
      <c r="J52" s="82"/>
      <c r="K52" s="195"/>
      <c r="L52" s="196"/>
      <c r="M52" s="210"/>
      <c r="N52" s="79"/>
      <c r="O52" s="78"/>
      <c r="P52" s="83"/>
      <c r="Q52" s="84"/>
      <c r="R52" s="84"/>
      <c r="S52" s="85"/>
      <c r="T52" s="86"/>
      <c r="U52" s="87"/>
      <c r="V52" s="85"/>
      <c r="W52" s="88"/>
      <c r="X52" s="88"/>
      <c r="Y52" s="70"/>
    </row>
    <row r="53" spans="1:25" ht="112.5" customHeight="1">
      <c r="A53" s="71">
        <v>26</v>
      </c>
      <c r="B53" s="72" t="s">
        <v>115</v>
      </c>
      <c r="C53" s="73" t="s">
        <v>116</v>
      </c>
      <c r="D53" s="73" t="s">
        <v>61</v>
      </c>
      <c r="E53" s="191">
        <v>5028.149</v>
      </c>
      <c r="F53" s="191">
        <v>28.149</v>
      </c>
      <c r="G53" s="175">
        <v>24</v>
      </c>
      <c r="H53" s="25" t="s">
        <v>255</v>
      </c>
      <c r="I53" s="26" t="s">
        <v>23</v>
      </c>
      <c r="J53" s="27" t="s">
        <v>518</v>
      </c>
      <c r="K53" s="191">
        <v>7075.909</v>
      </c>
      <c r="L53" s="175">
        <v>49.328</v>
      </c>
      <c r="M53" s="174">
        <f>L53-K53</f>
        <v>-7026.580999999999</v>
      </c>
      <c r="N53" s="100">
        <v>0</v>
      </c>
      <c r="O53" s="29" t="s">
        <v>23</v>
      </c>
      <c r="P53" s="30" t="s">
        <v>819</v>
      </c>
      <c r="Q53" s="104"/>
      <c r="R53" s="104" t="s">
        <v>398</v>
      </c>
      <c r="S53" s="105" t="s">
        <v>0</v>
      </c>
      <c r="T53" s="106" t="s">
        <v>401</v>
      </c>
      <c r="U53" s="121">
        <v>29</v>
      </c>
      <c r="V53" s="108"/>
      <c r="W53" s="17" t="s">
        <v>38</v>
      </c>
      <c r="X53" s="17" t="s">
        <v>38</v>
      </c>
      <c r="Y53" s="15"/>
    </row>
    <row r="54" spans="1:25" s="89" customFormat="1" ht="13.5">
      <c r="A54" s="76"/>
      <c r="B54" s="77" t="s">
        <v>117</v>
      </c>
      <c r="C54" s="78"/>
      <c r="D54" s="78"/>
      <c r="E54" s="195"/>
      <c r="F54" s="195"/>
      <c r="G54" s="196"/>
      <c r="H54" s="80"/>
      <c r="I54" s="81"/>
      <c r="J54" s="82"/>
      <c r="K54" s="195"/>
      <c r="L54" s="196"/>
      <c r="M54" s="210"/>
      <c r="N54" s="79"/>
      <c r="O54" s="78"/>
      <c r="P54" s="83"/>
      <c r="Q54" s="84"/>
      <c r="R54" s="84"/>
      <c r="S54" s="85"/>
      <c r="T54" s="86"/>
      <c r="U54" s="87"/>
      <c r="V54" s="85"/>
      <c r="W54" s="88"/>
      <c r="X54" s="88"/>
      <c r="Y54" s="70"/>
    </row>
    <row r="55" spans="1:25" ht="99.75" customHeight="1">
      <c r="A55" s="71">
        <v>27</v>
      </c>
      <c r="B55" s="72" t="s">
        <v>118</v>
      </c>
      <c r="C55" s="73" t="s">
        <v>116</v>
      </c>
      <c r="D55" s="73" t="s">
        <v>61</v>
      </c>
      <c r="E55" s="191">
        <v>45118</v>
      </c>
      <c r="F55" s="191">
        <v>59484</v>
      </c>
      <c r="G55" s="175">
        <v>58084</v>
      </c>
      <c r="H55" s="150" t="s">
        <v>524</v>
      </c>
      <c r="I55" s="26" t="s">
        <v>23</v>
      </c>
      <c r="J55" s="27" t="s">
        <v>525</v>
      </c>
      <c r="K55" s="191">
        <v>43068</v>
      </c>
      <c r="L55" s="175" t="s">
        <v>255</v>
      </c>
      <c r="M55" s="174" t="s">
        <v>255</v>
      </c>
      <c r="N55" s="100">
        <v>0</v>
      </c>
      <c r="O55" s="29" t="s">
        <v>23</v>
      </c>
      <c r="P55" s="30" t="s">
        <v>820</v>
      </c>
      <c r="Q55" s="104"/>
      <c r="R55" s="104" t="s">
        <v>398</v>
      </c>
      <c r="S55" s="105" t="s">
        <v>0</v>
      </c>
      <c r="T55" s="106" t="s">
        <v>402</v>
      </c>
      <c r="U55" s="121">
        <v>30</v>
      </c>
      <c r="V55" s="108" t="s">
        <v>37</v>
      </c>
      <c r="W55" s="17"/>
      <c r="X55" s="17" t="s">
        <v>38</v>
      </c>
      <c r="Y55" s="15"/>
    </row>
    <row r="56" spans="1:25" s="89" customFormat="1" ht="13.5">
      <c r="A56" s="76"/>
      <c r="B56" s="77" t="s">
        <v>119</v>
      </c>
      <c r="C56" s="78"/>
      <c r="D56" s="78"/>
      <c r="E56" s="195"/>
      <c r="F56" s="195"/>
      <c r="G56" s="196"/>
      <c r="H56" s="80"/>
      <c r="I56" s="81"/>
      <c r="J56" s="82"/>
      <c r="K56" s="195"/>
      <c r="L56" s="196"/>
      <c r="M56" s="210"/>
      <c r="N56" s="79"/>
      <c r="O56" s="78"/>
      <c r="P56" s="83"/>
      <c r="Q56" s="84"/>
      <c r="R56" s="84"/>
      <c r="S56" s="85"/>
      <c r="T56" s="86"/>
      <c r="U56" s="87"/>
      <c r="V56" s="85"/>
      <c r="W56" s="88"/>
      <c r="X56" s="88"/>
      <c r="Y56" s="70"/>
    </row>
    <row r="57" spans="1:25" ht="122.25" customHeight="1">
      <c r="A57" s="71">
        <v>28</v>
      </c>
      <c r="B57" s="72" t="s">
        <v>120</v>
      </c>
      <c r="C57" s="73" t="s">
        <v>121</v>
      </c>
      <c r="D57" s="73" t="s">
        <v>61</v>
      </c>
      <c r="E57" s="191">
        <v>249.965</v>
      </c>
      <c r="F57" s="191">
        <v>249.965</v>
      </c>
      <c r="G57" s="175">
        <v>203</v>
      </c>
      <c r="H57" s="25" t="s">
        <v>255</v>
      </c>
      <c r="I57" s="26" t="s">
        <v>23</v>
      </c>
      <c r="J57" s="27" t="s">
        <v>526</v>
      </c>
      <c r="K57" s="191">
        <v>267.753</v>
      </c>
      <c r="L57" s="175">
        <v>279</v>
      </c>
      <c r="M57" s="174">
        <f>L57-K57</f>
        <v>11.247000000000014</v>
      </c>
      <c r="N57" s="100">
        <v>0</v>
      </c>
      <c r="O57" s="29" t="s">
        <v>23</v>
      </c>
      <c r="P57" s="30" t="s">
        <v>821</v>
      </c>
      <c r="Q57" s="104"/>
      <c r="R57" s="104" t="s">
        <v>398</v>
      </c>
      <c r="S57" s="105" t="s">
        <v>0</v>
      </c>
      <c r="T57" s="106" t="s">
        <v>401</v>
      </c>
      <c r="U57" s="121">
        <v>31</v>
      </c>
      <c r="V57" s="108"/>
      <c r="W57" s="17"/>
      <c r="X57" s="17" t="s">
        <v>38</v>
      </c>
      <c r="Y57" s="15"/>
    </row>
    <row r="58" spans="1:25" s="89" customFormat="1" ht="13.5">
      <c r="A58" s="76"/>
      <c r="B58" s="77" t="s">
        <v>122</v>
      </c>
      <c r="C58" s="78"/>
      <c r="D58" s="78"/>
      <c r="E58" s="195"/>
      <c r="F58" s="195"/>
      <c r="G58" s="196"/>
      <c r="H58" s="80"/>
      <c r="I58" s="81"/>
      <c r="J58" s="82"/>
      <c r="K58" s="195"/>
      <c r="L58" s="196"/>
      <c r="M58" s="210"/>
      <c r="N58" s="79"/>
      <c r="O58" s="78"/>
      <c r="P58" s="83"/>
      <c r="Q58" s="84"/>
      <c r="R58" s="84"/>
      <c r="S58" s="85"/>
      <c r="T58" s="86"/>
      <c r="U58" s="87"/>
      <c r="V58" s="85"/>
      <c r="W58" s="88"/>
      <c r="X58" s="88"/>
      <c r="Y58" s="70"/>
    </row>
    <row r="59" spans="1:25" ht="171" customHeight="1">
      <c r="A59" s="71">
        <v>29</v>
      </c>
      <c r="B59" s="72" t="s">
        <v>123</v>
      </c>
      <c r="C59" s="73" t="s">
        <v>124</v>
      </c>
      <c r="D59" s="73" t="s">
        <v>61</v>
      </c>
      <c r="E59" s="191">
        <v>472.159</v>
      </c>
      <c r="F59" s="191">
        <v>472.159</v>
      </c>
      <c r="G59" s="175">
        <v>309</v>
      </c>
      <c r="H59" s="25" t="s">
        <v>255</v>
      </c>
      <c r="I59" s="26" t="s">
        <v>23</v>
      </c>
      <c r="J59" s="27" t="s">
        <v>527</v>
      </c>
      <c r="K59" s="191">
        <v>612.916</v>
      </c>
      <c r="L59" s="175">
        <v>1697.5</v>
      </c>
      <c r="M59" s="174">
        <f>L59-K59</f>
        <v>1084.5839999999998</v>
      </c>
      <c r="N59" s="100">
        <v>0</v>
      </c>
      <c r="O59" s="29" t="s">
        <v>602</v>
      </c>
      <c r="P59" s="30" t="s">
        <v>822</v>
      </c>
      <c r="Q59" s="104"/>
      <c r="R59" s="104" t="s">
        <v>398</v>
      </c>
      <c r="S59" s="105" t="s">
        <v>0</v>
      </c>
      <c r="T59" s="106" t="s">
        <v>401</v>
      </c>
      <c r="U59" s="121">
        <v>33</v>
      </c>
      <c r="V59" s="108"/>
      <c r="W59" s="17" t="s">
        <v>38</v>
      </c>
      <c r="X59" s="17" t="s">
        <v>38</v>
      </c>
      <c r="Y59" s="15"/>
    </row>
    <row r="60" spans="1:25" ht="135.75" customHeight="1">
      <c r="A60" s="71">
        <v>30</v>
      </c>
      <c r="B60" s="72" t="s">
        <v>125</v>
      </c>
      <c r="C60" s="73" t="s">
        <v>124</v>
      </c>
      <c r="D60" s="73" t="s">
        <v>61</v>
      </c>
      <c r="E60" s="191">
        <v>9500</v>
      </c>
      <c r="F60" s="191">
        <v>9405</v>
      </c>
      <c r="G60" s="175">
        <v>4494</v>
      </c>
      <c r="H60" s="150" t="s">
        <v>528</v>
      </c>
      <c r="I60" s="26" t="s">
        <v>23</v>
      </c>
      <c r="J60" s="27" t="s">
        <v>529</v>
      </c>
      <c r="K60" s="191">
        <v>5000</v>
      </c>
      <c r="L60" s="175">
        <v>4000</v>
      </c>
      <c r="M60" s="174">
        <f>L60-K60</f>
        <v>-1000</v>
      </c>
      <c r="N60" s="25">
        <v>1000</v>
      </c>
      <c r="O60" s="29" t="s">
        <v>22</v>
      </c>
      <c r="P60" s="30" t="s">
        <v>823</v>
      </c>
      <c r="Q60" s="104"/>
      <c r="R60" s="120" t="s">
        <v>1</v>
      </c>
      <c r="S60" s="120" t="s">
        <v>1</v>
      </c>
      <c r="T60" s="106" t="s">
        <v>403</v>
      </c>
      <c r="U60" s="121">
        <v>34</v>
      </c>
      <c r="V60" s="108" t="s">
        <v>37</v>
      </c>
      <c r="W60" s="17"/>
      <c r="X60" s="17"/>
      <c r="Y60" s="15"/>
    </row>
    <row r="61" spans="1:25" s="89" customFormat="1" ht="13.5">
      <c r="A61" s="76"/>
      <c r="B61" s="77" t="s">
        <v>126</v>
      </c>
      <c r="C61" s="78"/>
      <c r="D61" s="78"/>
      <c r="E61" s="195"/>
      <c r="F61" s="195"/>
      <c r="G61" s="196"/>
      <c r="H61" s="80"/>
      <c r="I61" s="81"/>
      <c r="J61" s="82"/>
      <c r="K61" s="195"/>
      <c r="L61" s="196"/>
      <c r="M61" s="210"/>
      <c r="N61" s="79"/>
      <c r="O61" s="78"/>
      <c r="P61" s="83"/>
      <c r="Q61" s="84"/>
      <c r="R61" s="84"/>
      <c r="S61" s="85"/>
      <c r="T61" s="86"/>
      <c r="U61" s="87"/>
      <c r="V61" s="85"/>
      <c r="W61" s="88"/>
      <c r="X61" s="88"/>
      <c r="Y61" s="70"/>
    </row>
    <row r="62" spans="1:25" ht="117.75" customHeight="1">
      <c r="A62" s="71">
        <v>31</v>
      </c>
      <c r="B62" s="72" t="s">
        <v>127</v>
      </c>
      <c r="C62" s="73" t="s">
        <v>124</v>
      </c>
      <c r="D62" s="73" t="s">
        <v>61</v>
      </c>
      <c r="E62" s="191">
        <v>79.694</v>
      </c>
      <c r="F62" s="191">
        <v>79.694</v>
      </c>
      <c r="G62" s="175">
        <v>53</v>
      </c>
      <c r="H62" s="25" t="s">
        <v>255</v>
      </c>
      <c r="I62" s="26" t="s">
        <v>23</v>
      </c>
      <c r="J62" s="27" t="s">
        <v>518</v>
      </c>
      <c r="K62" s="191">
        <v>76.746</v>
      </c>
      <c r="L62" s="175">
        <v>91</v>
      </c>
      <c r="M62" s="174">
        <f>L62-K62</f>
        <v>14.254000000000005</v>
      </c>
      <c r="N62" s="100">
        <v>0</v>
      </c>
      <c r="O62" s="29" t="s">
        <v>23</v>
      </c>
      <c r="P62" s="30" t="s">
        <v>824</v>
      </c>
      <c r="Q62" s="104"/>
      <c r="R62" s="104" t="s">
        <v>398</v>
      </c>
      <c r="S62" s="105" t="s">
        <v>0</v>
      </c>
      <c r="T62" s="106" t="s">
        <v>401</v>
      </c>
      <c r="U62" s="121">
        <v>35</v>
      </c>
      <c r="V62" s="108"/>
      <c r="W62" s="17" t="s">
        <v>38</v>
      </c>
      <c r="X62" s="17"/>
      <c r="Y62" s="15"/>
    </row>
    <row r="63" spans="1:25" s="89" customFormat="1" ht="13.5">
      <c r="A63" s="76"/>
      <c r="B63" s="77" t="s">
        <v>128</v>
      </c>
      <c r="C63" s="78"/>
      <c r="D63" s="78"/>
      <c r="E63" s="195"/>
      <c r="F63" s="195"/>
      <c r="G63" s="196"/>
      <c r="H63" s="80"/>
      <c r="I63" s="81"/>
      <c r="J63" s="82"/>
      <c r="K63" s="195"/>
      <c r="L63" s="196"/>
      <c r="M63" s="210"/>
      <c r="N63" s="79"/>
      <c r="O63" s="78"/>
      <c r="P63" s="83"/>
      <c r="Q63" s="84"/>
      <c r="R63" s="84"/>
      <c r="S63" s="85"/>
      <c r="T63" s="86"/>
      <c r="U63" s="87"/>
      <c r="V63" s="85"/>
      <c r="W63" s="88"/>
      <c r="X63" s="88"/>
      <c r="Y63" s="70"/>
    </row>
    <row r="64" spans="1:25" ht="108.75" customHeight="1">
      <c r="A64" s="71">
        <v>32</v>
      </c>
      <c r="B64" s="72" t="s">
        <v>129</v>
      </c>
      <c r="C64" s="73" t="s">
        <v>130</v>
      </c>
      <c r="D64" s="73" t="s">
        <v>61</v>
      </c>
      <c r="E64" s="191">
        <v>90.6</v>
      </c>
      <c r="F64" s="191">
        <v>90.6</v>
      </c>
      <c r="G64" s="175">
        <v>8</v>
      </c>
      <c r="H64" s="25" t="s">
        <v>255</v>
      </c>
      <c r="I64" s="26" t="s">
        <v>23</v>
      </c>
      <c r="J64" s="27" t="s">
        <v>518</v>
      </c>
      <c r="K64" s="191">
        <v>45.3</v>
      </c>
      <c r="L64" s="175">
        <v>45.3</v>
      </c>
      <c r="M64" s="174">
        <f>L64-K64</f>
        <v>0</v>
      </c>
      <c r="N64" s="100">
        <v>0</v>
      </c>
      <c r="O64" s="29" t="s">
        <v>23</v>
      </c>
      <c r="P64" s="30" t="s">
        <v>825</v>
      </c>
      <c r="Q64" s="104"/>
      <c r="R64" s="104" t="s">
        <v>398</v>
      </c>
      <c r="S64" s="105" t="s">
        <v>0</v>
      </c>
      <c r="T64" s="106" t="s">
        <v>401</v>
      </c>
      <c r="U64" s="139">
        <v>36</v>
      </c>
      <c r="V64" s="108" t="s">
        <v>51</v>
      </c>
      <c r="W64" s="17"/>
      <c r="X64" s="17" t="s">
        <v>38</v>
      </c>
      <c r="Y64" s="15"/>
    </row>
    <row r="65" spans="1:25" s="89" customFormat="1" ht="13.5">
      <c r="A65" s="76"/>
      <c r="B65" s="77" t="s">
        <v>131</v>
      </c>
      <c r="C65" s="78"/>
      <c r="D65" s="78"/>
      <c r="E65" s="195"/>
      <c r="F65" s="195"/>
      <c r="G65" s="196"/>
      <c r="H65" s="80"/>
      <c r="I65" s="81"/>
      <c r="J65" s="82"/>
      <c r="K65" s="195"/>
      <c r="L65" s="196"/>
      <c r="M65" s="210"/>
      <c r="N65" s="79"/>
      <c r="O65" s="78"/>
      <c r="P65" s="83"/>
      <c r="Q65" s="84"/>
      <c r="R65" s="84"/>
      <c r="S65" s="85"/>
      <c r="T65" s="86"/>
      <c r="U65" s="87"/>
      <c r="V65" s="85"/>
      <c r="W65" s="88"/>
      <c r="X65" s="88"/>
      <c r="Y65" s="70"/>
    </row>
    <row r="66" spans="1:25" ht="140.25" customHeight="1">
      <c r="A66" s="71">
        <v>33</v>
      </c>
      <c r="B66" s="72" t="s">
        <v>815</v>
      </c>
      <c r="C66" s="73" t="s">
        <v>107</v>
      </c>
      <c r="D66" s="73" t="s">
        <v>132</v>
      </c>
      <c r="E66" s="191">
        <v>1510.6</v>
      </c>
      <c r="F66" s="191" t="s">
        <v>255</v>
      </c>
      <c r="G66" s="175" t="s">
        <v>255</v>
      </c>
      <c r="H66" s="150" t="s">
        <v>530</v>
      </c>
      <c r="I66" s="26" t="s">
        <v>516</v>
      </c>
      <c r="J66" s="27" t="s">
        <v>531</v>
      </c>
      <c r="K66" s="191" t="s">
        <v>255</v>
      </c>
      <c r="L66" s="175" t="s">
        <v>255</v>
      </c>
      <c r="M66" s="174" t="s">
        <v>255</v>
      </c>
      <c r="N66" s="100">
        <v>0</v>
      </c>
      <c r="O66" s="29" t="s">
        <v>602</v>
      </c>
      <c r="P66" s="30" t="s">
        <v>826</v>
      </c>
      <c r="Q66" s="104" t="s">
        <v>404</v>
      </c>
      <c r="R66" s="104" t="s">
        <v>398</v>
      </c>
      <c r="S66" s="105" t="s">
        <v>0</v>
      </c>
      <c r="T66" s="106" t="s">
        <v>401</v>
      </c>
      <c r="U66" s="139"/>
      <c r="V66" s="108" t="s">
        <v>27</v>
      </c>
      <c r="W66" s="17"/>
      <c r="X66" s="17"/>
      <c r="Y66" s="15"/>
    </row>
    <row r="67" spans="1:25" s="89" customFormat="1" ht="13.5">
      <c r="A67" s="76"/>
      <c r="B67" s="77" t="s">
        <v>133</v>
      </c>
      <c r="C67" s="78"/>
      <c r="D67" s="78"/>
      <c r="E67" s="195"/>
      <c r="F67" s="195"/>
      <c r="G67" s="196"/>
      <c r="H67" s="80"/>
      <c r="I67" s="81"/>
      <c r="J67" s="82"/>
      <c r="K67" s="195"/>
      <c r="L67" s="196"/>
      <c r="M67" s="210"/>
      <c r="N67" s="79"/>
      <c r="O67" s="78"/>
      <c r="P67" s="83"/>
      <c r="Q67" s="84"/>
      <c r="R67" s="84"/>
      <c r="S67" s="85"/>
      <c r="T67" s="86"/>
      <c r="U67" s="87"/>
      <c r="V67" s="85"/>
      <c r="W67" s="88"/>
      <c r="X67" s="88"/>
      <c r="Y67" s="70"/>
    </row>
    <row r="68" spans="1:25" ht="144.75" customHeight="1">
      <c r="A68" s="98">
        <v>34</v>
      </c>
      <c r="B68" s="72" t="s">
        <v>134</v>
      </c>
      <c r="C68" s="73" t="s">
        <v>107</v>
      </c>
      <c r="D68" s="73" t="s">
        <v>132</v>
      </c>
      <c r="E68" s="191">
        <v>420000</v>
      </c>
      <c r="F68" s="191">
        <v>96</v>
      </c>
      <c r="G68" s="175">
        <v>96</v>
      </c>
      <c r="H68" s="150" t="s">
        <v>532</v>
      </c>
      <c r="I68" s="26" t="s">
        <v>23</v>
      </c>
      <c r="J68" s="27" t="s">
        <v>533</v>
      </c>
      <c r="K68" s="191" t="s">
        <v>255</v>
      </c>
      <c r="L68" s="175" t="s">
        <v>255</v>
      </c>
      <c r="M68" s="174" t="s">
        <v>255</v>
      </c>
      <c r="N68" s="100">
        <v>0</v>
      </c>
      <c r="O68" s="29" t="s">
        <v>23</v>
      </c>
      <c r="P68" s="30" t="s">
        <v>827</v>
      </c>
      <c r="Q68" s="104" t="s">
        <v>405</v>
      </c>
      <c r="R68" s="104" t="s">
        <v>398</v>
      </c>
      <c r="S68" s="105" t="s">
        <v>0</v>
      </c>
      <c r="T68" s="106" t="s">
        <v>406</v>
      </c>
      <c r="U68" s="139"/>
      <c r="V68" s="97" t="s">
        <v>27</v>
      </c>
      <c r="W68" s="16"/>
      <c r="X68" s="16" t="s">
        <v>38</v>
      </c>
      <c r="Y68" s="14"/>
    </row>
    <row r="69" spans="1:25" s="89" customFormat="1" ht="13.5">
      <c r="A69" s="76"/>
      <c r="B69" s="77" t="s">
        <v>135</v>
      </c>
      <c r="C69" s="78"/>
      <c r="D69" s="78"/>
      <c r="E69" s="195"/>
      <c r="F69" s="195"/>
      <c r="G69" s="196"/>
      <c r="H69" s="80"/>
      <c r="I69" s="81"/>
      <c r="J69" s="82"/>
      <c r="K69" s="195"/>
      <c r="L69" s="196"/>
      <c r="M69" s="210"/>
      <c r="N69" s="79"/>
      <c r="O69" s="78"/>
      <c r="P69" s="83"/>
      <c r="Q69" s="84"/>
      <c r="R69" s="84"/>
      <c r="S69" s="85"/>
      <c r="T69" s="86"/>
      <c r="U69" s="87"/>
      <c r="V69" s="85"/>
      <c r="W69" s="88"/>
      <c r="X69" s="88"/>
      <c r="Y69" s="70"/>
    </row>
    <row r="70" spans="1:25" s="54" customFormat="1" ht="13.5">
      <c r="A70" s="71"/>
      <c r="B70" s="72"/>
      <c r="C70" s="73"/>
      <c r="D70" s="73"/>
      <c r="E70" s="191"/>
      <c r="F70" s="191"/>
      <c r="G70" s="194"/>
      <c r="H70" s="100"/>
      <c r="I70" s="101"/>
      <c r="J70" s="102"/>
      <c r="K70" s="191"/>
      <c r="L70" s="194"/>
      <c r="M70" s="209"/>
      <c r="N70" s="99"/>
      <c r="O70" s="73"/>
      <c r="P70" s="103"/>
      <c r="Q70" s="104"/>
      <c r="R70" s="104"/>
      <c r="S70" s="105"/>
      <c r="T70" s="106"/>
      <c r="U70" s="107"/>
      <c r="V70" s="108"/>
      <c r="W70" s="17"/>
      <c r="X70" s="17"/>
      <c r="Y70" s="15"/>
    </row>
    <row r="71" spans="1:25" s="89" customFormat="1" ht="13.5">
      <c r="A71" s="76"/>
      <c r="B71" s="77" t="s">
        <v>136</v>
      </c>
      <c r="C71" s="78"/>
      <c r="D71" s="78"/>
      <c r="E71" s="195"/>
      <c r="F71" s="195"/>
      <c r="G71" s="196"/>
      <c r="H71" s="80"/>
      <c r="I71" s="81"/>
      <c r="J71" s="82"/>
      <c r="K71" s="195"/>
      <c r="L71" s="196"/>
      <c r="M71" s="210"/>
      <c r="N71" s="79"/>
      <c r="O71" s="78"/>
      <c r="P71" s="83"/>
      <c r="Q71" s="84"/>
      <c r="R71" s="84"/>
      <c r="S71" s="85"/>
      <c r="T71" s="86"/>
      <c r="U71" s="87"/>
      <c r="V71" s="85"/>
      <c r="W71" s="88"/>
      <c r="X71" s="88"/>
      <c r="Y71" s="70"/>
    </row>
    <row r="72" spans="1:25" ht="13.5">
      <c r="A72" s="4"/>
      <c r="B72" s="8"/>
      <c r="C72" s="73"/>
      <c r="D72" s="73"/>
      <c r="E72" s="201"/>
      <c r="F72" s="201"/>
      <c r="G72" s="175"/>
      <c r="H72" s="25"/>
      <c r="I72" s="26"/>
      <c r="J72" s="27"/>
      <c r="K72" s="200"/>
      <c r="L72" s="175"/>
      <c r="M72" s="174"/>
      <c r="N72" s="92"/>
      <c r="O72" s="29"/>
      <c r="P72" s="30"/>
      <c r="Q72" s="93"/>
      <c r="R72" s="93"/>
      <c r="S72" s="94"/>
      <c r="T72" s="95"/>
      <c r="U72" s="96"/>
      <c r="V72" s="97"/>
      <c r="W72" s="16"/>
      <c r="X72" s="16"/>
      <c r="Y72" s="14"/>
    </row>
    <row r="73" spans="1:25" s="89" customFormat="1" ht="13.5">
      <c r="A73" s="76"/>
      <c r="B73" s="77" t="s">
        <v>137</v>
      </c>
      <c r="C73" s="78"/>
      <c r="D73" s="78"/>
      <c r="E73" s="195"/>
      <c r="F73" s="195"/>
      <c r="G73" s="196"/>
      <c r="H73" s="80"/>
      <c r="I73" s="81"/>
      <c r="J73" s="82"/>
      <c r="K73" s="195"/>
      <c r="L73" s="196"/>
      <c r="M73" s="210"/>
      <c r="N73" s="79"/>
      <c r="O73" s="78"/>
      <c r="P73" s="83"/>
      <c r="Q73" s="84"/>
      <c r="R73" s="84"/>
      <c r="S73" s="85"/>
      <c r="T73" s="86"/>
      <c r="U73" s="87"/>
      <c r="V73" s="85"/>
      <c r="W73" s="88"/>
      <c r="X73" s="88"/>
      <c r="Y73" s="70"/>
    </row>
    <row r="74" spans="1:25" ht="13.5">
      <c r="A74" s="4"/>
      <c r="B74" s="8"/>
      <c r="C74" s="73"/>
      <c r="D74" s="73"/>
      <c r="E74" s="201"/>
      <c r="F74" s="201"/>
      <c r="G74" s="175"/>
      <c r="H74" s="25"/>
      <c r="I74" s="26"/>
      <c r="J74" s="27"/>
      <c r="K74" s="200"/>
      <c r="L74" s="175"/>
      <c r="M74" s="174"/>
      <c r="N74" s="92"/>
      <c r="O74" s="29"/>
      <c r="P74" s="30"/>
      <c r="Q74" s="93"/>
      <c r="R74" s="93"/>
      <c r="S74" s="94"/>
      <c r="T74" s="95"/>
      <c r="U74" s="96"/>
      <c r="V74" s="97"/>
      <c r="W74" s="16"/>
      <c r="X74" s="16"/>
      <c r="Y74" s="14"/>
    </row>
    <row r="75" spans="1:25" s="89" customFormat="1" ht="13.5">
      <c r="A75" s="76"/>
      <c r="B75" s="77" t="s">
        <v>138</v>
      </c>
      <c r="C75" s="78"/>
      <c r="D75" s="78"/>
      <c r="E75" s="195"/>
      <c r="F75" s="195"/>
      <c r="G75" s="196"/>
      <c r="H75" s="80"/>
      <c r="I75" s="81"/>
      <c r="J75" s="82"/>
      <c r="K75" s="195"/>
      <c r="L75" s="196"/>
      <c r="M75" s="210"/>
      <c r="N75" s="79"/>
      <c r="O75" s="78"/>
      <c r="P75" s="83"/>
      <c r="Q75" s="84"/>
      <c r="R75" s="84"/>
      <c r="S75" s="85"/>
      <c r="T75" s="86"/>
      <c r="U75" s="87"/>
      <c r="V75" s="85"/>
      <c r="W75" s="88"/>
      <c r="X75" s="88"/>
      <c r="Y75" s="70"/>
    </row>
    <row r="76" spans="1:25" ht="106.5" customHeight="1">
      <c r="A76" s="71">
        <v>35</v>
      </c>
      <c r="B76" s="72" t="s">
        <v>139</v>
      </c>
      <c r="C76" s="73" t="s">
        <v>141</v>
      </c>
      <c r="D76" s="73" t="s">
        <v>61</v>
      </c>
      <c r="E76" s="202">
        <v>82.707</v>
      </c>
      <c r="F76" s="202">
        <v>82.707</v>
      </c>
      <c r="G76" s="194">
        <v>68.798</v>
      </c>
      <c r="H76" s="25" t="s">
        <v>255</v>
      </c>
      <c r="I76" s="101" t="s">
        <v>23</v>
      </c>
      <c r="J76" s="102" t="s">
        <v>628</v>
      </c>
      <c r="K76" s="202">
        <v>82.072</v>
      </c>
      <c r="L76" s="194">
        <v>156.494</v>
      </c>
      <c r="M76" s="209">
        <f>L76-K76</f>
        <v>74.422</v>
      </c>
      <c r="N76" s="100">
        <v>0</v>
      </c>
      <c r="O76" s="73" t="s">
        <v>23</v>
      </c>
      <c r="P76" s="103" t="s">
        <v>629</v>
      </c>
      <c r="Q76" s="104" t="s">
        <v>630</v>
      </c>
      <c r="R76" s="104" t="s">
        <v>407</v>
      </c>
      <c r="S76" s="105" t="s">
        <v>0</v>
      </c>
      <c r="T76" s="106" t="s">
        <v>408</v>
      </c>
      <c r="U76" s="121">
        <v>37</v>
      </c>
      <c r="V76" s="108"/>
      <c r="W76" s="17" t="s">
        <v>38</v>
      </c>
      <c r="X76" s="17" t="s">
        <v>38</v>
      </c>
      <c r="Y76" s="15"/>
    </row>
    <row r="77" spans="1:25" s="89" customFormat="1" ht="13.5">
      <c r="A77" s="76"/>
      <c r="B77" s="77" t="s">
        <v>142</v>
      </c>
      <c r="C77" s="78"/>
      <c r="D77" s="78"/>
      <c r="E77" s="195"/>
      <c r="F77" s="195"/>
      <c r="G77" s="196"/>
      <c r="H77" s="80"/>
      <c r="I77" s="81"/>
      <c r="J77" s="82"/>
      <c r="K77" s="195"/>
      <c r="L77" s="196"/>
      <c r="M77" s="210"/>
      <c r="N77" s="79"/>
      <c r="O77" s="78"/>
      <c r="P77" s="83"/>
      <c r="Q77" s="84"/>
      <c r="R77" s="84"/>
      <c r="S77" s="85"/>
      <c r="T77" s="86"/>
      <c r="U77" s="87"/>
      <c r="V77" s="85"/>
      <c r="W77" s="88"/>
      <c r="X77" s="88"/>
      <c r="Y77" s="70"/>
    </row>
    <row r="78" spans="1:25" ht="274.5" customHeight="1">
      <c r="A78" s="109" t="s">
        <v>143</v>
      </c>
      <c r="B78" s="72" t="s">
        <v>144</v>
      </c>
      <c r="C78" s="73" t="s">
        <v>146</v>
      </c>
      <c r="D78" s="73" t="s">
        <v>61</v>
      </c>
      <c r="E78" s="191">
        <v>32500</v>
      </c>
      <c r="F78" s="191">
        <v>32500</v>
      </c>
      <c r="G78" s="194">
        <v>32077.974</v>
      </c>
      <c r="H78" s="151" t="s">
        <v>631</v>
      </c>
      <c r="I78" s="101" t="s">
        <v>516</v>
      </c>
      <c r="J78" s="102" t="s">
        <v>632</v>
      </c>
      <c r="K78" s="191">
        <v>32500</v>
      </c>
      <c r="L78" s="194">
        <v>32500</v>
      </c>
      <c r="M78" s="209">
        <f>L78-K78</f>
        <v>0</v>
      </c>
      <c r="N78" s="100">
        <v>0</v>
      </c>
      <c r="O78" s="73" t="s">
        <v>602</v>
      </c>
      <c r="P78" s="103" t="s">
        <v>633</v>
      </c>
      <c r="Q78" s="144" t="s">
        <v>634</v>
      </c>
      <c r="R78" s="104" t="s">
        <v>407</v>
      </c>
      <c r="S78" s="105" t="s">
        <v>0</v>
      </c>
      <c r="T78" s="106" t="s">
        <v>409</v>
      </c>
      <c r="U78" s="139" t="s">
        <v>410</v>
      </c>
      <c r="V78" s="108" t="s">
        <v>27</v>
      </c>
      <c r="W78" s="17" t="s">
        <v>38</v>
      </c>
      <c r="X78" s="17" t="s">
        <v>38</v>
      </c>
      <c r="Y78" s="15"/>
    </row>
    <row r="79" spans="1:25" ht="276" customHeight="1">
      <c r="A79" s="109" t="s">
        <v>147</v>
      </c>
      <c r="B79" s="72" t="s">
        <v>148</v>
      </c>
      <c r="C79" s="73" t="s">
        <v>145</v>
      </c>
      <c r="D79" s="73" t="s">
        <v>2</v>
      </c>
      <c r="E79" s="191">
        <v>17500</v>
      </c>
      <c r="F79" s="191">
        <v>17500</v>
      </c>
      <c r="G79" s="194">
        <v>16407.242</v>
      </c>
      <c r="H79" s="156" t="s">
        <v>635</v>
      </c>
      <c r="I79" s="101" t="s">
        <v>23</v>
      </c>
      <c r="J79" s="157" t="s">
        <v>636</v>
      </c>
      <c r="K79" s="191">
        <v>17500</v>
      </c>
      <c r="L79" s="194">
        <v>17500</v>
      </c>
      <c r="M79" s="209">
        <f>L79-K79</f>
        <v>0</v>
      </c>
      <c r="N79" s="100">
        <v>0</v>
      </c>
      <c r="O79" s="73" t="s">
        <v>23</v>
      </c>
      <c r="P79" s="103" t="s">
        <v>637</v>
      </c>
      <c r="Q79" s="144" t="s">
        <v>638</v>
      </c>
      <c r="R79" s="104" t="s">
        <v>407</v>
      </c>
      <c r="S79" s="105" t="s">
        <v>0</v>
      </c>
      <c r="T79" s="106" t="s">
        <v>409</v>
      </c>
      <c r="U79" s="139" t="s">
        <v>410</v>
      </c>
      <c r="V79" s="108" t="s">
        <v>27</v>
      </c>
      <c r="W79" s="17" t="s">
        <v>38</v>
      </c>
      <c r="X79" s="17" t="s">
        <v>38</v>
      </c>
      <c r="Y79" s="15"/>
    </row>
    <row r="80" spans="1:25" s="89" customFormat="1" ht="13.5">
      <c r="A80" s="110"/>
      <c r="B80" s="111" t="s">
        <v>149</v>
      </c>
      <c r="C80" s="78"/>
      <c r="D80" s="78"/>
      <c r="E80" s="203"/>
      <c r="F80" s="203"/>
      <c r="G80" s="196"/>
      <c r="H80" s="80"/>
      <c r="I80" s="81"/>
      <c r="J80" s="82"/>
      <c r="K80" s="203"/>
      <c r="L80" s="196"/>
      <c r="M80" s="210"/>
      <c r="N80" s="79"/>
      <c r="O80" s="78"/>
      <c r="P80" s="83"/>
      <c r="Q80" s="111"/>
      <c r="R80" s="111"/>
      <c r="S80" s="111"/>
      <c r="T80" s="111"/>
      <c r="U80" s="87"/>
      <c r="V80" s="85"/>
      <c r="W80" s="88"/>
      <c r="X80" s="88"/>
      <c r="Y80" s="70"/>
    </row>
    <row r="81" spans="1:25" ht="67.5">
      <c r="A81" s="71">
        <v>37</v>
      </c>
      <c r="B81" s="72" t="s">
        <v>150</v>
      </c>
      <c r="C81" s="73" t="s">
        <v>69</v>
      </c>
      <c r="D81" s="73" t="s">
        <v>73</v>
      </c>
      <c r="E81" s="191">
        <v>92.883</v>
      </c>
      <c r="F81" s="191">
        <v>92.883</v>
      </c>
      <c r="G81" s="199">
        <v>88.363674</v>
      </c>
      <c r="H81" s="150" t="s">
        <v>763</v>
      </c>
      <c r="I81" s="26" t="s">
        <v>23</v>
      </c>
      <c r="J81" s="27" t="s">
        <v>764</v>
      </c>
      <c r="K81" s="206">
        <v>222.141</v>
      </c>
      <c r="L81" s="194">
        <v>400</v>
      </c>
      <c r="M81" s="209">
        <f>L81-K81</f>
        <v>177.859</v>
      </c>
      <c r="N81" s="100">
        <v>0</v>
      </c>
      <c r="O81" s="73" t="s">
        <v>602</v>
      </c>
      <c r="P81" s="103" t="s">
        <v>765</v>
      </c>
      <c r="Q81" s="104"/>
      <c r="R81" s="140" t="s">
        <v>411</v>
      </c>
      <c r="S81" s="105" t="s">
        <v>0</v>
      </c>
      <c r="T81" s="106" t="s">
        <v>412</v>
      </c>
      <c r="U81" s="139" t="s">
        <v>413</v>
      </c>
      <c r="V81" s="108" t="s">
        <v>27</v>
      </c>
      <c r="W81" s="17" t="s">
        <v>38</v>
      </c>
      <c r="X81" s="17"/>
      <c r="Y81" s="15"/>
    </row>
    <row r="82" spans="1:25" ht="67.5">
      <c r="A82" s="71">
        <v>38</v>
      </c>
      <c r="B82" s="72" t="s">
        <v>151</v>
      </c>
      <c r="C82" s="73" t="s">
        <v>69</v>
      </c>
      <c r="D82" s="73" t="s">
        <v>73</v>
      </c>
      <c r="E82" s="191">
        <v>250</v>
      </c>
      <c r="F82" s="191">
        <v>250</v>
      </c>
      <c r="G82" s="199">
        <v>230.510926</v>
      </c>
      <c r="H82" s="25" t="s">
        <v>255</v>
      </c>
      <c r="I82" s="26" t="s">
        <v>23</v>
      </c>
      <c r="J82" s="27" t="s">
        <v>761</v>
      </c>
      <c r="K82" s="205">
        <v>80</v>
      </c>
      <c r="L82" s="194" t="s">
        <v>255</v>
      </c>
      <c r="M82" s="209">
        <v>-80</v>
      </c>
      <c r="N82" s="100">
        <v>0</v>
      </c>
      <c r="O82" s="73" t="s">
        <v>23</v>
      </c>
      <c r="P82" s="103" t="s">
        <v>766</v>
      </c>
      <c r="Q82" s="104"/>
      <c r="R82" s="104" t="s">
        <v>411</v>
      </c>
      <c r="S82" s="105" t="s">
        <v>0</v>
      </c>
      <c r="T82" s="106" t="s">
        <v>412</v>
      </c>
      <c r="U82" s="139" t="s">
        <v>414</v>
      </c>
      <c r="V82" s="108" t="s">
        <v>391</v>
      </c>
      <c r="W82" s="17" t="s">
        <v>38</v>
      </c>
      <c r="X82" s="17"/>
      <c r="Y82" s="15"/>
    </row>
    <row r="83" spans="1:25" s="89" customFormat="1" ht="13.5">
      <c r="A83" s="76"/>
      <c r="B83" s="77" t="s">
        <v>152</v>
      </c>
      <c r="C83" s="78"/>
      <c r="D83" s="78"/>
      <c r="E83" s="195"/>
      <c r="F83" s="195"/>
      <c r="G83" s="196"/>
      <c r="H83" s="80"/>
      <c r="I83" s="81"/>
      <c r="J83" s="82"/>
      <c r="K83" s="195"/>
      <c r="L83" s="196"/>
      <c r="M83" s="210"/>
      <c r="N83" s="79"/>
      <c r="O83" s="78"/>
      <c r="P83" s="83"/>
      <c r="Q83" s="84"/>
      <c r="R83" s="84"/>
      <c r="S83" s="85"/>
      <c r="T83" s="86"/>
      <c r="U83" s="87"/>
      <c r="V83" s="85"/>
      <c r="W83" s="88"/>
      <c r="X83" s="88"/>
      <c r="Y83" s="70"/>
    </row>
    <row r="84" spans="1:25" ht="67.5">
      <c r="A84" s="71">
        <v>39</v>
      </c>
      <c r="B84" s="72" t="s">
        <v>153</v>
      </c>
      <c r="C84" s="73" t="s">
        <v>55</v>
      </c>
      <c r="D84" s="73" t="s">
        <v>154</v>
      </c>
      <c r="E84" s="191">
        <v>19378.216</v>
      </c>
      <c r="F84" s="191">
        <v>44467.015</v>
      </c>
      <c r="G84" s="199">
        <v>28431.474479</v>
      </c>
      <c r="H84" s="25" t="s">
        <v>751</v>
      </c>
      <c r="I84" s="26" t="s">
        <v>23</v>
      </c>
      <c r="J84" s="27" t="s">
        <v>761</v>
      </c>
      <c r="K84" s="191">
        <v>14622.447</v>
      </c>
      <c r="L84" s="194">
        <v>18875</v>
      </c>
      <c r="M84" s="209">
        <f>L84-K84</f>
        <v>4252.553</v>
      </c>
      <c r="N84" s="100">
        <v>0</v>
      </c>
      <c r="O84" s="73" t="s">
        <v>23</v>
      </c>
      <c r="P84" s="103" t="s">
        <v>767</v>
      </c>
      <c r="Q84" s="104" t="s">
        <v>768</v>
      </c>
      <c r="R84" s="104" t="s">
        <v>411</v>
      </c>
      <c r="S84" s="105" t="s">
        <v>0</v>
      </c>
      <c r="T84" s="106" t="s">
        <v>412</v>
      </c>
      <c r="U84" s="121">
        <v>38</v>
      </c>
      <c r="V84" s="108"/>
      <c r="W84" s="17" t="s">
        <v>38</v>
      </c>
      <c r="X84" s="17"/>
      <c r="Y84" s="15"/>
    </row>
    <row r="85" spans="1:25" s="89" customFormat="1" ht="13.5">
      <c r="A85" s="76"/>
      <c r="B85" s="77" t="s">
        <v>155</v>
      </c>
      <c r="C85" s="78"/>
      <c r="D85" s="78"/>
      <c r="E85" s="195"/>
      <c r="F85" s="195"/>
      <c r="G85" s="196"/>
      <c r="H85" s="80"/>
      <c r="I85" s="81"/>
      <c r="J85" s="82"/>
      <c r="K85" s="195"/>
      <c r="L85" s="196"/>
      <c r="M85" s="210"/>
      <c r="N85" s="79"/>
      <c r="O85" s="78"/>
      <c r="P85" s="83"/>
      <c r="Q85" s="84"/>
      <c r="R85" s="84"/>
      <c r="S85" s="85"/>
      <c r="T85" s="86"/>
      <c r="U85" s="87"/>
      <c r="V85" s="85"/>
      <c r="W85" s="88"/>
      <c r="X85" s="88"/>
      <c r="Y85" s="70"/>
    </row>
    <row r="86" spans="1:25" ht="93.75" customHeight="1">
      <c r="A86" s="71">
        <v>40</v>
      </c>
      <c r="B86" s="72" t="s">
        <v>156</v>
      </c>
      <c r="C86" s="73" t="s">
        <v>157</v>
      </c>
      <c r="D86" s="73" t="s">
        <v>61</v>
      </c>
      <c r="E86" s="191">
        <v>429.834</v>
      </c>
      <c r="F86" s="191">
        <v>429.834</v>
      </c>
      <c r="G86" s="194">
        <v>397.946635</v>
      </c>
      <c r="H86" s="25" t="s">
        <v>255</v>
      </c>
      <c r="I86" s="101" t="s">
        <v>23</v>
      </c>
      <c r="J86" s="102" t="s">
        <v>639</v>
      </c>
      <c r="K86" s="191">
        <v>448.694</v>
      </c>
      <c r="L86" s="194">
        <v>468.428</v>
      </c>
      <c r="M86" s="209">
        <f>L86-K86</f>
        <v>19.73399999999998</v>
      </c>
      <c r="N86" s="100">
        <v>0</v>
      </c>
      <c r="O86" s="73" t="s">
        <v>23</v>
      </c>
      <c r="P86" s="103" t="s">
        <v>640</v>
      </c>
      <c r="Q86" s="104"/>
      <c r="R86" s="104" t="s">
        <v>415</v>
      </c>
      <c r="S86" s="105" t="s">
        <v>0</v>
      </c>
      <c r="T86" s="106" t="s">
        <v>416</v>
      </c>
      <c r="U86" s="121">
        <v>39</v>
      </c>
      <c r="V86" s="108" t="s">
        <v>39</v>
      </c>
      <c r="W86" s="17"/>
      <c r="X86" s="17" t="s">
        <v>38</v>
      </c>
      <c r="Y86" s="15"/>
    </row>
    <row r="87" spans="1:25" ht="46.5" customHeight="1">
      <c r="A87" s="71">
        <v>41</v>
      </c>
      <c r="B87" s="72" t="s">
        <v>158</v>
      </c>
      <c r="C87" s="73" t="s">
        <v>130</v>
      </c>
      <c r="D87" s="73" t="s">
        <v>61</v>
      </c>
      <c r="E87" s="191">
        <v>131.938</v>
      </c>
      <c r="F87" s="204">
        <f>E87-22.975</f>
        <v>108.963</v>
      </c>
      <c r="G87" s="194">
        <v>99.834301</v>
      </c>
      <c r="H87" s="25" t="s">
        <v>255</v>
      </c>
      <c r="I87" s="101" t="s">
        <v>23</v>
      </c>
      <c r="J87" s="102" t="s">
        <v>627</v>
      </c>
      <c r="K87" s="191">
        <v>131.165</v>
      </c>
      <c r="L87" s="194">
        <v>131.143</v>
      </c>
      <c r="M87" s="209">
        <f>L87-K87</f>
        <v>-0.02199999999999136</v>
      </c>
      <c r="N87" s="100">
        <v>0</v>
      </c>
      <c r="O87" s="73" t="s">
        <v>23</v>
      </c>
      <c r="P87" s="103" t="s">
        <v>641</v>
      </c>
      <c r="Q87" s="104"/>
      <c r="R87" s="120" t="s">
        <v>417</v>
      </c>
      <c r="S87" s="105" t="s">
        <v>417</v>
      </c>
      <c r="T87" s="108" t="s">
        <v>417</v>
      </c>
      <c r="U87" s="121">
        <v>40</v>
      </c>
      <c r="V87" s="108" t="s">
        <v>51</v>
      </c>
      <c r="W87" s="17"/>
      <c r="X87" s="17"/>
      <c r="Y87" s="15"/>
    </row>
    <row r="88" spans="1:25" s="89" customFormat="1" ht="13.5">
      <c r="A88" s="76"/>
      <c r="B88" s="77" t="s">
        <v>159</v>
      </c>
      <c r="C88" s="78"/>
      <c r="D88" s="78"/>
      <c r="E88" s="195"/>
      <c r="F88" s="195"/>
      <c r="G88" s="196"/>
      <c r="H88" s="80"/>
      <c r="I88" s="81"/>
      <c r="J88" s="82"/>
      <c r="K88" s="195"/>
      <c r="L88" s="196"/>
      <c r="M88" s="210"/>
      <c r="N88" s="79"/>
      <c r="O88" s="78"/>
      <c r="P88" s="83"/>
      <c r="Q88" s="84"/>
      <c r="R88" s="84"/>
      <c r="S88" s="85"/>
      <c r="T88" s="86"/>
      <c r="U88" s="87"/>
      <c r="V88" s="85"/>
      <c r="W88" s="88"/>
      <c r="X88" s="88"/>
      <c r="Y88" s="70"/>
    </row>
    <row r="89" spans="1:25" ht="70.5" customHeight="1">
      <c r="A89" s="71">
        <v>42</v>
      </c>
      <c r="B89" s="72" t="s">
        <v>160</v>
      </c>
      <c r="C89" s="73" t="s">
        <v>96</v>
      </c>
      <c r="D89" s="73" t="s">
        <v>61</v>
      </c>
      <c r="E89" s="191">
        <v>190.058</v>
      </c>
      <c r="F89" s="191">
        <v>190.058</v>
      </c>
      <c r="G89" s="194">
        <v>170.546095</v>
      </c>
      <c r="H89" s="25" t="s">
        <v>255</v>
      </c>
      <c r="I89" s="101" t="s">
        <v>23</v>
      </c>
      <c r="J89" s="102" t="s">
        <v>628</v>
      </c>
      <c r="K89" s="191">
        <v>231.934</v>
      </c>
      <c r="L89" s="194">
        <v>292.213</v>
      </c>
      <c r="M89" s="209">
        <f>L89-K89</f>
        <v>60.279000000000025</v>
      </c>
      <c r="N89" s="100">
        <v>0</v>
      </c>
      <c r="O89" s="73" t="s">
        <v>23</v>
      </c>
      <c r="P89" s="103" t="s">
        <v>642</v>
      </c>
      <c r="Q89" s="104"/>
      <c r="R89" s="104" t="s">
        <v>415</v>
      </c>
      <c r="S89" s="105" t="s">
        <v>0</v>
      </c>
      <c r="T89" s="106" t="s">
        <v>416</v>
      </c>
      <c r="U89" s="121">
        <v>41</v>
      </c>
      <c r="V89" s="108"/>
      <c r="W89" s="17"/>
      <c r="X89" s="17"/>
      <c r="Y89" s="15"/>
    </row>
    <row r="90" spans="1:25" ht="101.25" customHeight="1">
      <c r="A90" s="71">
        <v>43</v>
      </c>
      <c r="B90" s="72" t="s">
        <v>161</v>
      </c>
      <c r="C90" s="73" t="s">
        <v>107</v>
      </c>
      <c r="D90" s="73" t="s">
        <v>107</v>
      </c>
      <c r="E90" s="191">
        <v>508.166</v>
      </c>
      <c r="F90" s="191">
        <f>508.166+317.178</f>
        <v>825.344</v>
      </c>
      <c r="G90" s="194">
        <v>1083.295206</v>
      </c>
      <c r="H90" s="158" t="s">
        <v>643</v>
      </c>
      <c r="I90" s="159" t="s">
        <v>619</v>
      </c>
      <c r="J90" s="102" t="s">
        <v>644</v>
      </c>
      <c r="K90" s="191" t="s">
        <v>255</v>
      </c>
      <c r="L90" s="194" t="s">
        <v>255</v>
      </c>
      <c r="M90" s="209" t="s">
        <v>255</v>
      </c>
      <c r="N90" s="100">
        <v>0</v>
      </c>
      <c r="O90" s="73" t="s">
        <v>617</v>
      </c>
      <c r="P90" s="103" t="s">
        <v>645</v>
      </c>
      <c r="Q90" s="104"/>
      <c r="R90" s="120" t="s">
        <v>417</v>
      </c>
      <c r="S90" s="105" t="s">
        <v>417</v>
      </c>
      <c r="T90" s="108" t="s">
        <v>417</v>
      </c>
      <c r="U90" s="139" t="s">
        <v>418</v>
      </c>
      <c r="V90" s="108" t="s">
        <v>27</v>
      </c>
      <c r="W90" s="17"/>
      <c r="X90" s="17"/>
      <c r="Y90" s="15"/>
    </row>
    <row r="91" spans="1:25" s="89" customFormat="1" ht="13.5">
      <c r="A91" s="76"/>
      <c r="B91" s="77" t="s">
        <v>162</v>
      </c>
      <c r="C91" s="78"/>
      <c r="D91" s="78"/>
      <c r="E91" s="195"/>
      <c r="F91" s="195"/>
      <c r="G91" s="196"/>
      <c r="H91" s="80"/>
      <c r="I91" s="81"/>
      <c r="J91" s="82"/>
      <c r="K91" s="195"/>
      <c r="L91" s="196"/>
      <c r="M91" s="210"/>
      <c r="N91" s="79"/>
      <c r="O91" s="78"/>
      <c r="P91" s="83"/>
      <c r="Q91" s="84"/>
      <c r="R91" s="84"/>
      <c r="S91" s="85"/>
      <c r="T91" s="86"/>
      <c r="U91" s="87"/>
      <c r="V91" s="85"/>
      <c r="W91" s="88"/>
      <c r="X91" s="88"/>
      <c r="Y91" s="70"/>
    </row>
    <row r="92" spans="1:25" ht="74.25" customHeight="1">
      <c r="A92" s="71">
        <v>44</v>
      </c>
      <c r="B92" s="72" t="s">
        <v>163</v>
      </c>
      <c r="C92" s="73" t="s">
        <v>164</v>
      </c>
      <c r="D92" s="73" t="s">
        <v>61</v>
      </c>
      <c r="E92" s="191">
        <v>61.782</v>
      </c>
      <c r="F92" s="191">
        <v>61.782</v>
      </c>
      <c r="G92" s="194">
        <v>43.063185</v>
      </c>
      <c r="H92" s="25" t="s">
        <v>255</v>
      </c>
      <c r="I92" s="101" t="s">
        <v>23</v>
      </c>
      <c r="J92" s="102" t="s">
        <v>627</v>
      </c>
      <c r="K92" s="191">
        <v>57.943</v>
      </c>
      <c r="L92" s="194">
        <v>57.921</v>
      </c>
      <c r="M92" s="209">
        <f>L92-K92</f>
        <v>-0.021999999999998465</v>
      </c>
      <c r="N92" s="100">
        <v>0</v>
      </c>
      <c r="O92" s="73" t="s">
        <v>23</v>
      </c>
      <c r="P92" s="103" t="s">
        <v>646</v>
      </c>
      <c r="Q92" s="104"/>
      <c r="R92" s="104" t="s">
        <v>415</v>
      </c>
      <c r="S92" s="105" t="s">
        <v>0</v>
      </c>
      <c r="T92" s="106" t="s">
        <v>416</v>
      </c>
      <c r="U92" s="121">
        <v>42</v>
      </c>
      <c r="V92" s="108"/>
      <c r="W92" s="17"/>
      <c r="X92" s="17"/>
      <c r="Y92" s="15"/>
    </row>
    <row r="93" spans="1:25" ht="78.75" customHeight="1">
      <c r="A93" s="71">
        <v>45</v>
      </c>
      <c r="B93" s="72" t="s">
        <v>165</v>
      </c>
      <c r="C93" s="73" t="s">
        <v>130</v>
      </c>
      <c r="D93" s="73" t="s">
        <v>61</v>
      </c>
      <c r="E93" s="191">
        <v>15.386</v>
      </c>
      <c r="F93" s="204">
        <v>15.386</v>
      </c>
      <c r="G93" s="194">
        <v>9.936</v>
      </c>
      <c r="H93" s="25" t="s">
        <v>255</v>
      </c>
      <c r="I93" s="101" t="s">
        <v>23</v>
      </c>
      <c r="J93" s="102" t="s">
        <v>627</v>
      </c>
      <c r="K93" s="191">
        <v>19.962</v>
      </c>
      <c r="L93" s="194">
        <v>54.052</v>
      </c>
      <c r="M93" s="209">
        <f>L93-K93</f>
        <v>34.09</v>
      </c>
      <c r="N93" s="100">
        <v>0</v>
      </c>
      <c r="O93" s="73" t="s">
        <v>23</v>
      </c>
      <c r="P93" s="103" t="s">
        <v>647</v>
      </c>
      <c r="Q93" s="104" t="s">
        <v>648</v>
      </c>
      <c r="R93" s="120" t="s">
        <v>417</v>
      </c>
      <c r="S93" s="105" t="s">
        <v>417</v>
      </c>
      <c r="T93" s="108" t="s">
        <v>417</v>
      </c>
      <c r="U93" s="139">
        <v>43</v>
      </c>
      <c r="V93" s="108" t="s">
        <v>51</v>
      </c>
      <c r="W93" s="17"/>
      <c r="X93" s="17"/>
      <c r="Y93" s="15"/>
    </row>
    <row r="94" spans="1:25" s="89" customFormat="1" ht="13.5">
      <c r="A94" s="76"/>
      <c r="B94" s="77" t="s">
        <v>166</v>
      </c>
      <c r="C94" s="78"/>
      <c r="D94" s="78"/>
      <c r="E94" s="195"/>
      <c r="F94" s="195"/>
      <c r="G94" s="196"/>
      <c r="H94" s="80"/>
      <c r="I94" s="81"/>
      <c r="J94" s="82"/>
      <c r="K94" s="195"/>
      <c r="L94" s="196"/>
      <c r="M94" s="210"/>
      <c r="N94" s="79"/>
      <c r="O94" s="78"/>
      <c r="P94" s="83"/>
      <c r="Q94" s="84"/>
      <c r="R94" s="84"/>
      <c r="S94" s="85"/>
      <c r="T94" s="86"/>
      <c r="U94" s="87"/>
      <c r="V94" s="85"/>
      <c r="W94" s="88"/>
      <c r="X94" s="88"/>
      <c r="Y94" s="70"/>
    </row>
    <row r="95" spans="1:25" ht="78.75" customHeight="1">
      <c r="A95" s="71">
        <v>46</v>
      </c>
      <c r="B95" s="72" t="s">
        <v>167</v>
      </c>
      <c r="C95" s="73" t="s">
        <v>100</v>
      </c>
      <c r="D95" s="73" t="s">
        <v>61</v>
      </c>
      <c r="E95" s="191">
        <v>392.496</v>
      </c>
      <c r="F95" s="191">
        <v>392.496</v>
      </c>
      <c r="G95" s="194">
        <v>314.367193</v>
      </c>
      <c r="H95" s="25" t="s">
        <v>255</v>
      </c>
      <c r="I95" s="101" t="s">
        <v>23</v>
      </c>
      <c r="J95" s="102" t="s">
        <v>627</v>
      </c>
      <c r="K95" s="191">
        <v>420.745</v>
      </c>
      <c r="L95" s="194">
        <v>674.714</v>
      </c>
      <c r="M95" s="209">
        <f>L95-K95</f>
        <v>253.96900000000005</v>
      </c>
      <c r="N95" s="100">
        <v>0</v>
      </c>
      <c r="O95" s="73" t="s">
        <v>23</v>
      </c>
      <c r="P95" s="103" t="s">
        <v>649</v>
      </c>
      <c r="Q95" s="104" t="s">
        <v>650</v>
      </c>
      <c r="R95" s="104" t="s">
        <v>415</v>
      </c>
      <c r="S95" s="105" t="s">
        <v>0</v>
      </c>
      <c r="T95" s="106" t="s">
        <v>416</v>
      </c>
      <c r="U95" s="138" t="s">
        <v>419</v>
      </c>
      <c r="V95" s="108" t="s">
        <v>51</v>
      </c>
      <c r="W95" s="17"/>
      <c r="X95" s="17" t="s">
        <v>38</v>
      </c>
      <c r="Y95" s="15"/>
    </row>
    <row r="96" spans="1:25" ht="112.5" customHeight="1">
      <c r="A96" s="71">
        <v>47</v>
      </c>
      <c r="B96" s="72" t="s">
        <v>168</v>
      </c>
      <c r="C96" s="73" t="s">
        <v>164</v>
      </c>
      <c r="D96" s="73" t="s">
        <v>61</v>
      </c>
      <c r="E96" s="191">
        <f>336.119+37.152</f>
        <v>373.271</v>
      </c>
      <c r="F96" s="191">
        <v>312.791</v>
      </c>
      <c r="G96" s="194">
        <v>148.27627</v>
      </c>
      <c r="H96" s="25" t="s">
        <v>255</v>
      </c>
      <c r="I96" s="101" t="s">
        <v>23</v>
      </c>
      <c r="J96" s="102" t="s">
        <v>627</v>
      </c>
      <c r="K96" s="191">
        <v>306.584</v>
      </c>
      <c r="L96" s="194">
        <v>340.81</v>
      </c>
      <c r="M96" s="209">
        <f>L96-K96</f>
        <v>34.226</v>
      </c>
      <c r="N96" s="100">
        <v>0</v>
      </c>
      <c r="O96" s="73" t="s">
        <v>23</v>
      </c>
      <c r="P96" s="103" t="s">
        <v>651</v>
      </c>
      <c r="Q96" s="104" t="s">
        <v>652</v>
      </c>
      <c r="R96" s="120" t="s">
        <v>417</v>
      </c>
      <c r="S96" s="105" t="s">
        <v>417</v>
      </c>
      <c r="T96" s="108" t="s">
        <v>417</v>
      </c>
      <c r="U96" s="121">
        <v>50</v>
      </c>
      <c r="V96" s="108" t="s">
        <v>51</v>
      </c>
      <c r="W96" s="17"/>
      <c r="X96" s="17"/>
      <c r="Y96" s="15"/>
    </row>
    <row r="97" spans="1:25" ht="78.75" customHeight="1">
      <c r="A97" s="71">
        <v>48</v>
      </c>
      <c r="B97" s="72" t="s">
        <v>169</v>
      </c>
      <c r="C97" s="73" t="s">
        <v>130</v>
      </c>
      <c r="D97" s="73" t="s">
        <v>107</v>
      </c>
      <c r="E97" s="205" t="s">
        <v>61</v>
      </c>
      <c r="F97" s="191">
        <v>1.5</v>
      </c>
      <c r="G97" s="194">
        <v>1.5</v>
      </c>
      <c r="H97" s="25" t="s">
        <v>255</v>
      </c>
      <c r="I97" s="159" t="s">
        <v>619</v>
      </c>
      <c r="J97" s="102" t="s">
        <v>653</v>
      </c>
      <c r="K97" s="191" t="s">
        <v>255</v>
      </c>
      <c r="L97" s="194" t="s">
        <v>255</v>
      </c>
      <c r="M97" s="209" t="s">
        <v>255</v>
      </c>
      <c r="N97" s="100">
        <v>0</v>
      </c>
      <c r="O97" s="73" t="s">
        <v>617</v>
      </c>
      <c r="P97" s="103" t="s">
        <v>654</v>
      </c>
      <c r="Q97" s="104"/>
      <c r="R97" s="120" t="s">
        <v>417</v>
      </c>
      <c r="S97" s="105" t="s">
        <v>417</v>
      </c>
      <c r="T97" s="108" t="s">
        <v>417</v>
      </c>
      <c r="U97" s="139">
        <v>51</v>
      </c>
      <c r="V97" s="108" t="s">
        <v>51</v>
      </c>
      <c r="W97" s="17"/>
      <c r="X97" s="17" t="s">
        <v>38</v>
      </c>
      <c r="Y97" s="15"/>
    </row>
    <row r="98" spans="1:25" s="89" customFormat="1" ht="13.5">
      <c r="A98" s="76"/>
      <c r="B98" s="77" t="s">
        <v>170</v>
      </c>
      <c r="C98" s="78"/>
      <c r="D98" s="78"/>
      <c r="E98" s="195"/>
      <c r="F98" s="195"/>
      <c r="G98" s="196"/>
      <c r="H98" s="80"/>
      <c r="I98" s="81"/>
      <c r="J98" s="82"/>
      <c r="K98" s="195"/>
      <c r="L98" s="196"/>
      <c r="M98" s="210"/>
      <c r="N98" s="79"/>
      <c r="O98" s="78"/>
      <c r="P98" s="83"/>
      <c r="Q98" s="84"/>
      <c r="R98" s="84"/>
      <c r="S98" s="85"/>
      <c r="T98" s="86"/>
      <c r="U98" s="87"/>
      <c r="V98" s="85"/>
      <c r="W98" s="88"/>
      <c r="X98" s="88"/>
      <c r="Y98" s="70"/>
    </row>
    <row r="99" spans="1:25" ht="75" customHeight="1">
      <c r="A99" s="71">
        <v>49</v>
      </c>
      <c r="B99" s="72" t="s">
        <v>171</v>
      </c>
      <c r="C99" s="73" t="s">
        <v>100</v>
      </c>
      <c r="D99" s="73" t="s">
        <v>61</v>
      </c>
      <c r="E99" s="191">
        <v>221.933</v>
      </c>
      <c r="F99" s="191">
        <v>221.933</v>
      </c>
      <c r="G99" s="194">
        <v>250.750868</v>
      </c>
      <c r="H99" s="25" t="s">
        <v>255</v>
      </c>
      <c r="I99" s="101" t="s">
        <v>23</v>
      </c>
      <c r="J99" s="102" t="s">
        <v>655</v>
      </c>
      <c r="K99" s="191">
        <v>233.664</v>
      </c>
      <c r="L99" s="194">
        <v>225.379</v>
      </c>
      <c r="M99" s="209">
        <f aca="true" t="shared" si="0" ref="M99:M104">L99-K99</f>
        <v>-8.284999999999997</v>
      </c>
      <c r="N99" s="100">
        <v>0</v>
      </c>
      <c r="O99" s="73" t="s">
        <v>23</v>
      </c>
      <c r="P99" s="103" t="s">
        <v>656</v>
      </c>
      <c r="Q99" s="104"/>
      <c r="R99" s="104" t="s">
        <v>415</v>
      </c>
      <c r="S99" s="105" t="s">
        <v>0</v>
      </c>
      <c r="T99" s="106" t="s">
        <v>416</v>
      </c>
      <c r="U99" s="121">
        <v>44</v>
      </c>
      <c r="V99" s="108"/>
      <c r="W99" s="17"/>
      <c r="X99" s="17"/>
      <c r="Y99" s="15"/>
    </row>
    <row r="100" spans="1:25" ht="86.25" customHeight="1">
      <c r="A100" s="71">
        <v>50</v>
      </c>
      <c r="B100" s="72" t="s">
        <v>172</v>
      </c>
      <c r="C100" s="73" t="s">
        <v>173</v>
      </c>
      <c r="D100" s="73" t="s">
        <v>61</v>
      </c>
      <c r="E100" s="191">
        <v>600</v>
      </c>
      <c r="F100" s="191">
        <v>604.313</v>
      </c>
      <c r="G100" s="194">
        <v>448.5625</v>
      </c>
      <c r="H100" s="25" t="s">
        <v>255</v>
      </c>
      <c r="I100" s="101" t="s">
        <v>23</v>
      </c>
      <c r="J100" s="102" t="s">
        <v>657</v>
      </c>
      <c r="K100" s="191">
        <v>600</v>
      </c>
      <c r="L100" s="194">
        <v>600</v>
      </c>
      <c r="M100" s="209">
        <f t="shared" si="0"/>
        <v>0</v>
      </c>
      <c r="N100" s="100">
        <v>0</v>
      </c>
      <c r="O100" s="73" t="s">
        <v>23</v>
      </c>
      <c r="P100" s="103" t="s">
        <v>658</v>
      </c>
      <c r="Q100" s="104"/>
      <c r="R100" s="120" t="s">
        <v>417</v>
      </c>
      <c r="S100" s="105" t="s">
        <v>417</v>
      </c>
      <c r="T100" s="108" t="s">
        <v>417</v>
      </c>
      <c r="U100" s="121">
        <v>45</v>
      </c>
      <c r="V100" s="108"/>
      <c r="W100" s="17"/>
      <c r="X100" s="17" t="s">
        <v>38</v>
      </c>
      <c r="Y100" s="15"/>
    </row>
    <row r="101" spans="1:25" ht="54">
      <c r="A101" s="71">
        <v>51</v>
      </c>
      <c r="B101" s="72" t="s">
        <v>174</v>
      </c>
      <c r="C101" s="73" t="s">
        <v>175</v>
      </c>
      <c r="D101" s="73" t="s">
        <v>2</v>
      </c>
      <c r="E101" s="191">
        <v>51.384</v>
      </c>
      <c r="F101" s="191">
        <v>51.384</v>
      </c>
      <c r="G101" s="194">
        <v>41.72724</v>
      </c>
      <c r="H101" s="25" t="s">
        <v>255</v>
      </c>
      <c r="I101" s="101" t="s">
        <v>23</v>
      </c>
      <c r="J101" s="102" t="s">
        <v>627</v>
      </c>
      <c r="K101" s="191">
        <v>70.232</v>
      </c>
      <c r="L101" s="194">
        <v>110.319</v>
      </c>
      <c r="M101" s="209">
        <f t="shared" si="0"/>
        <v>40.087</v>
      </c>
      <c r="N101" s="100">
        <v>0</v>
      </c>
      <c r="O101" s="73" t="s">
        <v>23</v>
      </c>
      <c r="P101" s="103" t="s">
        <v>659</v>
      </c>
      <c r="Q101" s="104" t="s">
        <v>660</v>
      </c>
      <c r="R101" s="120" t="s">
        <v>417</v>
      </c>
      <c r="S101" s="105" t="s">
        <v>417</v>
      </c>
      <c r="T101" s="108" t="s">
        <v>417</v>
      </c>
      <c r="U101" s="121">
        <v>46</v>
      </c>
      <c r="V101" s="108" t="s">
        <v>39</v>
      </c>
      <c r="W101" s="17"/>
      <c r="X101" s="17"/>
      <c r="Y101" s="15"/>
    </row>
    <row r="102" spans="1:25" ht="43.5" customHeight="1">
      <c r="A102" s="71">
        <v>52</v>
      </c>
      <c r="B102" s="72" t="s">
        <v>176</v>
      </c>
      <c r="C102" s="73" t="s">
        <v>175</v>
      </c>
      <c r="D102" s="73" t="s">
        <v>2</v>
      </c>
      <c r="E102" s="191">
        <v>10.286</v>
      </c>
      <c r="F102" s="191">
        <v>10.286</v>
      </c>
      <c r="G102" s="194">
        <v>8.0352</v>
      </c>
      <c r="H102" s="25" t="s">
        <v>255</v>
      </c>
      <c r="I102" s="101" t="s">
        <v>23</v>
      </c>
      <c r="J102" s="102" t="s">
        <v>627</v>
      </c>
      <c r="K102" s="191">
        <v>20.087</v>
      </c>
      <c r="L102" s="194">
        <v>20.258</v>
      </c>
      <c r="M102" s="209">
        <f t="shared" si="0"/>
        <v>0.17099999999999937</v>
      </c>
      <c r="N102" s="100">
        <v>0</v>
      </c>
      <c r="O102" s="73" t="s">
        <v>23</v>
      </c>
      <c r="P102" s="103" t="s">
        <v>649</v>
      </c>
      <c r="Q102" s="104"/>
      <c r="R102" s="120" t="s">
        <v>417</v>
      </c>
      <c r="S102" s="105" t="s">
        <v>417</v>
      </c>
      <c r="T102" s="108" t="s">
        <v>417</v>
      </c>
      <c r="U102" s="121">
        <v>47</v>
      </c>
      <c r="V102" s="108" t="s">
        <v>39</v>
      </c>
      <c r="W102" s="17"/>
      <c r="X102" s="17"/>
      <c r="Y102" s="15"/>
    </row>
    <row r="103" spans="1:25" ht="123.75" customHeight="1">
      <c r="A103" s="71">
        <v>53</v>
      </c>
      <c r="B103" s="72" t="s">
        <v>177</v>
      </c>
      <c r="C103" s="73" t="s">
        <v>107</v>
      </c>
      <c r="D103" s="73" t="s">
        <v>2</v>
      </c>
      <c r="E103" s="191">
        <v>61.776</v>
      </c>
      <c r="F103" s="191">
        <v>61.776</v>
      </c>
      <c r="G103" s="194">
        <v>26.801872</v>
      </c>
      <c r="H103" s="158" t="s">
        <v>661</v>
      </c>
      <c r="I103" s="101" t="s">
        <v>23</v>
      </c>
      <c r="J103" s="102" t="s">
        <v>662</v>
      </c>
      <c r="K103" s="191">
        <v>50.897</v>
      </c>
      <c r="L103" s="194">
        <v>40.929</v>
      </c>
      <c r="M103" s="209">
        <f t="shared" si="0"/>
        <v>-9.967999999999996</v>
      </c>
      <c r="N103" s="100">
        <v>0</v>
      </c>
      <c r="O103" s="73" t="s">
        <v>23</v>
      </c>
      <c r="P103" s="103" t="s">
        <v>663</v>
      </c>
      <c r="Q103" s="104"/>
      <c r="R103" s="120" t="s">
        <v>417</v>
      </c>
      <c r="S103" s="105" t="s">
        <v>417</v>
      </c>
      <c r="T103" s="108" t="s">
        <v>417</v>
      </c>
      <c r="U103" s="139" t="s">
        <v>420</v>
      </c>
      <c r="V103" s="108" t="s">
        <v>27</v>
      </c>
      <c r="W103" s="17"/>
      <c r="X103" s="17"/>
      <c r="Y103" s="15"/>
    </row>
    <row r="104" spans="1:25" ht="61.5" customHeight="1">
      <c r="A104" s="71">
        <v>54</v>
      </c>
      <c r="B104" s="72" t="s">
        <v>178</v>
      </c>
      <c r="C104" s="73" t="s">
        <v>107</v>
      </c>
      <c r="D104" s="73" t="s">
        <v>2</v>
      </c>
      <c r="E104" s="191">
        <f>544.238+560.545</f>
        <v>1104.783</v>
      </c>
      <c r="F104" s="191">
        <f>1104.783-123.668</f>
        <v>981.1149999999999</v>
      </c>
      <c r="G104" s="194">
        <v>715.515421</v>
      </c>
      <c r="H104" s="25" t="s">
        <v>255</v>
      </c>
      <c r="I104" s="101" t="s">
        <v>23</v>
      </c>
      <c r="J104" s="102" t="s">
        <v>664</v>
      </c>
      <c r="K104" s="191">
        <v>541.5</v>
      </c>
      <c r="L104" s="194">
        <v>491.5</v>
      </c>
      <c r="M104" s="209">
        <f t="shared" si="0"/>
        <v>-50</v>
      </c>
      <c r="N104" s="100">
        <v>0</v>
      </c>
      <c r="O104" s="73" t="s">
        <v>23</v>
      </c>
      <c r="P104" s="103" t="s">
        <v>665</v>
      </c>
      <c r="Q104" s="104" t="s">
        <v>421</v>
      </c>
      <c r="R104" s="120" t="s">
        <v>417</v>
      </c>
      <c r="S104" s="105" t="s">
        <v>417</v>
      </c>
      <c r="T104" s="108" t="s">
        <v>417</v>
      </c>
      <c r="U104" s="139">
        <v>48</v>
      </c>
      <c r="V104" s="108"/>
      <c r="W104" s="17"/>
      <c r="X104" s="17"/>
      <c r="Y104" s="15"/>
    </row>
    <row r="105" spans="1:25" s="89" customFormat="1" ht="13.5">
      <c r="A105" s="76"/>
      <c r="B105" s="77" t="s">
        <v>179</v>
      </c>
      <c r="C105" s="78"/>
      <c r="D105" s="78"/>
      <c r="E105" s="195"/>
      <c r="F105" s="195"/>
      <c r="G105" s="196"/>
      <c r="H105" s="80"/>
      <c r="I105" s="81"/>
      <c r="J105" s="82"/>
      <c r="K105" s="195"/>
      <c r="L105" s="196"/>
      <c r="M105" s="210"/>
      <c r="N105" s="79"/>
      <c r="O105" s="78"/>
      <c r="P105" s="83"/>
      <c r="Q105" s="84"/>
      <c r="R105" s="84"/>
      <c r="S105" s="85"/>
      <c r="T105" s="86"/>
      <c r="U105" s="87"/>
      <c r="V105" s="85"/>
      <c r="W105" s="88"/>
      <c r="X105" s="88"/>
      <c r="Y105" s="70"/>
    </row>
    <row r="106" spans="1:25" ht="66.75" customHeight="1">
      <c r="A106" s="71">
        <v>55</v>
      </c>
      <c r="B106" s="72" t="s">
        <v>180</v>
      </c>
      <c r="C106" s="73" t="s">
        <v>175</v>
      </c>
      <c r="D106" s="73" t="s">
        <v>107</v>
      </c>
      <c r="E106" s="205" t="s">
        <v>255</v>
      </c>
      <c r="F106" s="205">
        <v>25890.588208</v>
      </c>
      <c r="G106" s="175">
        <v>17544.218278</v>
      </c>
      <c r="H106" s="25" t="s">
        <v>255</v>
      </c>
      <c r="I106" s="26" t="s">
        <v>619</v>
      </c>
      <c r="J106" s="27" t="s">
        <v>727</v>
      </c>
      <c r="K106" s="205" t="s">
        <v>255</v>
      </c>
      <c r="L106" s="175" t="s">
        <v>255</v>
      </c>
      <c r="M106" s="174" t="s">
        <v>255</v>
      </c>
      <c r="N106" s="25">
        <v>0</v>
      </c>
      <c r="O106" s="29" t="s">
        <v>50</v>
      </c>
      <c r="P106" s="30" t="s">
        <v>727</v>
      </c>
      <c r="Q106" s="104"/>
      <c r="R106" s="104" t="s">
        <v>422</v>
      </c>
      <c r="S106" s="131" t="s">
        <v>0</v>
      </c>
      <c r="T106" s="106" t="s">
        <v>423</v>
      </c>
      <c r="U106" s="121">
        <v>14</v>
      </c>
      <c r="V106" s="141" t="s">
        <v>51</v>
      </c>
      <c r="W106" s="17"/>
      <c r="X106" s="17" t="s">
        <v>38</v>
      </c>
      <c r="Y106" s="142"/>
    </row>
    <row r="107" spans="1:25" ht="101.25" customHeight="1">
      <c r="A107" s="71">
        <v>56</v>
      </c>
      <c r="B107" s="72" t="s">
        <v>181</v>
      </c>
      <c r="C107" s="73" t="s">
        <v>107</v>
      </c>
      <c r="D107" s="73" t="s">
        <v>132</v>
      </c>
      <c r="E107" s="191">
        <v>9000</v>
      </c>
      <c r="F107" s="205">
        <v>9000</v>
      </c>
      <c r="G107" s="175" t="s">
        <v>255</v>
      </c>
      <c r="H107" s="150" t="s">
        <v>726</v>
      </c>
      <c r="I107" s="26" t="s">
        <v>619</v>
      </c>
      <c r="J107" s="27" t="s">
        <v>728</v>
      </c>
      <c r="K107" s="205" t="s">
        <v>255</v>
      </c>
      <c r="L107" s="175" t="s">
        <v>255</v>
      </c>
      <c r="M107" s="174" t="s">
        <v>255</v>
      </c>
      <c r="N107" s="25">
        <v>0</v>
      </c>
      <c r="O107" s="29" t="s">
        <v>50</v>
      </c>
      <c r="P107" s="30" t="s">
        <v>729</v>
      </c>
      <c r="Q107" s="104" t="s">
        <v>424</v>
      </c>
      <c r="R107" s="133" t="s">
        <v>1</v>
      </c>
      <c r="S107" s="105" t="s">
        <v>417</v>
      </c>
      <c r="T107" s="106" t="s">
        <v>423</v>
      </c>
      <c r="U107" s="121" t="s">
        <v>425</v>
      </c>
      <c r="V107" s="108" t="s">
        <v>426</v>
      </c>
      <c r="W107" s="17"/>
      <c r="X107" s="17" t="s">
        <v>38</v>
      </c>
      <c r="Y107" s="15"/>
    </row>
    <row r="108" spans="1:25" ht="80.25" customHeight="1">
      <c r="A108" s="71">
        <v>57</v>
      </c>
      <c r="B108" s="72" t="s">
        <v>182</v>
      </c>
      <c r="C108" s="73" t="s">
        <v>183</v>
      </c>
      <c r="D108" s="73" t="s">
        <v>61</v>
      </c>
      <c r="E108" s="191">
        <v>12047.189</v>
      </c>
      <c r="F108" s="191">
        <f>E108+6727.811699</f>
        <v>18775.000699</v>
      </c>
      <c r="G108" s="175">
        <v>13000.421369</v>
      </c>
      <c r="H108" s="25" t="s">
        <v>255</v>
      </c>
      <c r="I108" s="26" t="s">
        <v>23</v>
      </c>
      <c r="J108" s="27" t="s">
        <v>594</v>
      </c>
      <c r="K108" s="191">
        <v>12170.137</v>
      </c>
      <c r="L108" s="175">
        <v>25679.218</v>
      </c>
      <c r="M108" s="174">
        <f>L108-K108</f>
        <v>13509.081</v>
      </c>
      <c r="N108" s="25">
        <v>0</v>
      </c>
      <c r="O108" s="29" t="s">
        <v>23</v>
      </c>
      <c r="P108" s="30" t="s">
        <v>610</v>
      </c>
      <c r="Q108" s="104" t="s">
        <v>730</v>
      </c>
      <c r="R108" s="133" t="s">
        <v>1</v>
      </c>
      <c r="S108" s="105" t="s">
        <v>427</v>
      </c>
      <c r="T108" s="106" t="s">
        <v>428</v>
      </c>
      <c r="U108" s="121">
        <v>15</v>
      </c>
      <c r="V108" s="108" t="s">
        <v>39</v>
      </c>
      <c r="W108" s="17" t="s">
        <v>32</v>
      </c>
      <c r="X108" s="17" t="s">
        <v>38</v>
      </c>
      <c r="Y108" s="15"/>
    </row>
    <row r="109" spans="1:25" s="89" customFormat="1" ht="13.5">
      <c r="A109" s="76"/>
      <c r="B109" s="77" t="s">
        <v>184</v>
      </c>
      <c r="C109" s="78"/>
      <c r="D109" s="78"/>
      <c r="E109" s="195"/>
      <c r="F109" s="195"/>
      <c r="G109" s="196"/>
      <c r="H109" s="80"/>
      <c r="I109" s="81"/>
      <c r="J109" s="82"/>
      <c r="K109" s="195"/>
      <c r="L109" s="196"/>
      <c r="M109" s="210"/>
      <c r="N109" s="79"/>
      <c r="O109" s="78"/>
      <c r="P109" s="83"/>
      <c r="Q109" s="84"/>
      <c r="R109" s="84"/>
      <c r="S109" s="85"/>
      <c r="T109" s="86"/>
      <c r="U109" s="87"/>
      <c r="V109" s="85"/>
      <c r="W109" s="88"/>
      <c r="X109" s="88"/>
      <c r="Y109" s="70"/>
    </row>
    <row r="110" spans="1:25" ht="13.5">
      <c r="A110" s="112"/>
      <c r="B110" s="113"/>
      <c r="C110" s="73"/>
      <c r="D110" s="73"/>
      <c r="E110" s="204"/>
      <c r="F110" s="204"/>
      <c r="G110" s="194"/>
      <c r="H110" s="100"/>
      <c r="I110" s="101"/>
      <c r="J110" s="102"/>
      <c r="K110" s="204"/>
      <c r="L110" s="194"/>
      <c r="M110" s="209"/>
      <c r="N110" s="99"/>
      <c r="O110" s="73"/>
      <c r="P110" s="103"/>
      <c r="Q110" s="113"/>
      <c r="R110" s="133"/>
      <c r="S110" s="105"/>
      <c r="T110" s="148"/>
      <c r="U110" s="121"/>
      <c r="V110" s="105"/>
      <c r="W110" s="17"/>
      <c r="X110" s="17"/>
      <c r="Y110" s="114"/>
    </row>
    <row r="111" spans="1:25" s="89" customFormat="1" ht="13.5">
      <c r="A111" s="76"/>
      <c r="B111" s="77" t="s">
        <v>185</v>
      </c>
      <c r="C111" s="78"/>
      <c r="D111" s="78"/>
      <c r="E111" s="195"/>
      <c r="F111" s="195"/>
      <c r="G111" s="196"/>
      <c r="H111" s="80"/>
      <c r="I111" s="81"/>
      <c r="J111" s="82"/>
      <c r="K111" s="195"/>
      <c r="L111" s="196"/>
      <c r="M111" s="210"/>
      <c r="N111" s="79"/>
      <c r="O111" s="78"/>
      <c r="P111" s="83"/>
      <c r="Q111" s="84"/>
      <c r="R111" s="84"/>
      <c r="S111" s="85"/>
      <c r="T111" s="86"/>
      <c r="U111" s="87"/>
      <c r="V111" s="85"/>
      <c r="W111" s="88"/>
      <c r="X111" s="88"/>
      <c r="Y111" s="70"/>
    </row>
    <row r="112" spans="1:25" ht="80.25" customHeight="1">
      <c r="A112" s="71">
        <v>58</v>
      </c>
      <c r="B112" s="72" t="s">
        <v>186</v>
      </c>
      <c r="C112" s="73" t="s">
        <v>175</v>
      </c>
      <c r="D112" s="73" t="s">
        <v>538</v>
      </c>
      <c r="E112" s="191">
        <v>176320.617</v>
      </c>
      <c r="F112" s="191">
        <v>172061</v>
      </c>
      <c r="G112" s="175">
        <v>164712</v>
      </c>
      <c r="H112" s="25" t="s">
        <v>539</v>
      </c>
      <c r="I112" s="26" t="s">
        <v>23</v>
      </c>
      <c r="J112" s="27" t="s">
        <v>525</v>
      </c>
      <c r="K112" s="191">
        <v>161759.005</v>
      </c>
      <c r="L112" s="175">
        <v>161759</v>
      </c>
      <c r="M112" s="174">
        <f>L112-K112</f>
        <v>-0.005000000004656613</v>
      </c>
      <c r="N112" s="25">
        <v>0</v>
      </c>
      <c r="O112" s="29" t="s">
        <v>23</v>
      </c>
      <c r="P112" s="30" t="s">
        <v>731</v>
      </c>
      <c r="Q112" s="104" t="s">
        <v>429</v>
      </c>
      <c r="R112" s="104" t="s">
        <v>430</v>
      </c>
      <c r="S112" s="105" t="s">
        <v>0</v>
      </c>
      <c r="T112" s="106" t="s">
        <v>431</v>
      </c>
      <c r="U112" s="121">
        <v>52</v>
      </c>
      <c r="V112" s="108" t="s">
        <v>39</v>
      </c>
      <c r="W112" s="17"/>
      <c r="X112" s="17" t="s">
        <v>38</v>
      </c>
      <c r="Y112" s="15"/>
    </row>
    <row r="113" spans="1:25" s="89" customFormat="1" ht="13.5">
      <c r="A113" s="76"/>
      <c r="B113" s="77" t="s">
        <v>187</v>
      </c>
      <c r="C113" s="78"/>
      <c r="D113" s="78"/>
      <c r="E113" s="195"/>
      <c r="F113" s="195"/>
      <c r="G113" s="196"/>
      <c r="H113" s="80"/>
      <c r="I113" s="81"/>
      <c r="J113" s="82"/>
      <c r="K113" s="195"/>
      <c r="L113" s="196"/>
      <c r="M113" s="210"/>
      <c r="N113" s="79"/>
      <c r="O113" s="78"/>
      <c r="P113" s="83"/>
      <c r="Q113" s="84"/>
      <c r="R113" s="84"/>
      <c r="S113" s="85"/>
      <c r="T113" s="86"/>
      <c r="U113" s="87"/>
      <c r="V113" s="85"/>
      <c r="W113" s="88"/>
      <c r="X113" s="88"/>
      <c r="Y113" s="70"/>
    </row>
    <row r="114" spans="1:25" ht="59.25" customHeight="1">
      <c r="A114" s="71">
        <v>59</v>
      </c>
      <c r="B114" s="72" t="s">
        <v>188</v>
      </c>
      <c r="C114" s="73" t="s">
        <v>175</v>
      </c>
      <c r="D114" s="73" t="s">
        <v>61</v>
      </c>
      <c r="E114" s="191">
        <v>196.486</v>
      </c>
      <c r="F114" s="191">
        <v>196.486</v>
      </c>
      <c r="G114" s="175">
        <v>106</v>
      </c>
      <c r="H114" s="25" t="s">
        <v>539</v>
      </c>
      <c r="I114" s="26" t="s">
        <v>23</v>
      </c>
      <c r="J114" s="27" t="s">
        <v>518</v>
      </c>
      <c r="K114" s="191">
        <v>196.486</v>
      </c>
      <c r="L114" s="175">
        <v>150</v>
      </c>
      <c r="M114" s="174">
        <f>L114-K114</f>
        <v>-46.48599999999999</v>
      </c>
      <c r="N114" s="25">
        <v>0</v>
      </c>
      <c r="O114" s="29" t="s">
        <v>23</v>
      </c>
      <c r="P114" s="30" t="s">
        <v>732</v>
      </c>
      <c r="Q114" s="104"/>
      <c r="R114" s="104" t="s">
        <v>432</v>
      </c>
      <c r="S114" s="105" t="s">
        <v>0</v>
      </c>
      <c r="T114" s="106" t="s">
        <v>433</v>
      </c>
      <c r="U114" s="121">
        <v>53</v>
      </c>
      <c r="V114" s="108" t="s">
        <v>39</v>
      </c>
      <c r="W114" s="17" t="s">
        <v>38</v>
      </c>
      <c r="X114" s="17"/>
      <c r="Y114" s="15"/>
    </row>
    <row r="115" spans="1:25" ht="65.25" customHeight="1">
      <c r="A115" s="71">
        <v>60</v>
      </c>
      <c r="B115" s="72" t="s">
        <v>189</v>
      </c>
      <c r="C115" s="73" t="s">
        <v>175</v>
      </c>
      <c r="D115" s="73" t="s">
        <v>195</v>
      </c>
      <c r="E115" s="191">
        <v>61.714</v>
      </c>
      <c r="F115" s="191">
        <v>61.714</v>
      </c>
      <c r="G115" s="175">
        <v>54</v>
      </c>
      <c r="H115" s="25" t="s">
        <v>539</v>
      </c>
      <c r="I115" s="26" t="s">
        <v>23</v>
      </c>
      <c r="J115" s="27" t="s">
        <v>518</v>
      </c>
      <c r="K115" s="191">
        <v>61.714</v>
      </c>
      <c r="L115" s="175">
        <v>62</v>
      </c>
      <c r="M115" s="174">
        <f>L115-K115</f>
        <v>0.28600000000000136</v>
      </c>
      <c r="N115" s="25">
        <v>0</v>
      </c>
      <c r="O115" s="29" t="s">
        <v>23</v>
      </c>
      <c r="P115" s="30" t="s">
        <v>733</v>
      </c>
      <c r="Q115" s="104"/>
      <c r="R115" s="120" t="s">
        <v>417</v>
      </c>
      <c r="S115" s="120" t="s">
        <v>417</v>
      </c>
      <c r="T115" s="106" t="s">
        <v>434</v>
      </c>
      <c r="U115" s="121">
        <v>54</v>
      </c>
      <c r="V115" s="108" t="s">
        <v>39</v>
      </c>
      <c r="W115" s="17" t="s">
        <v>38</v>
      </c>
      <c r="X115" s="17"/>
      <c r="Y115" s="15"/>
    </row>
    <row r="116" spans="1:25" s="89" customFormat="1" ht="13.5">
      <c r="A116" s="76"/>
      <c r="B116" s="77" t="s">
        <v>190</v>
      </c>
      <c r="C116" s="78"/>
      <c r="D116" s="78"/>
      <c r="E116" s="195"/>
      <c r="F116" s="195"/>
      <c r="G116" s="196"/>
      <c r="H116" s="80"/>
      <c r="I116" s="81"/>
      <c r="J116" s="82"/>
      <c r="K116" s="195"/>
      <c r="L116" s="196"/>
      <c r="M116" s="210"/>
      <c r="N116" s="79"/>
      <c r="O116" s="78"/>
      <c r="P116" s="83"/>
      <c r="Q116" s="84"/>
      <c r="R116" s="84"/>
      <c r="S116" s="85"/>
      <c r="T116" s="86"/>
      <c r="U116" s="87"/>
      <c r="V116" s="85"/>
      <c r="W116" s="88"/>
      <c r="X116" s="88"/>
      <c r="Y116" s="70"/>
    </row>
    <row r="117" spans="1:25" ht="231.75" customHeight="1">
      <c r="A117" s="71">
        <v>61</v>
      </c>
      <c r="B117" s="72" t="s">
        <v>191</v>
      </c>
      <c r="C117" s="73" t="s">
        <v>192</v>
      </c>
      <c r="D117" s="73" t="s">
        <v>559</v>
      </c>
      <c r="E117" s="191">
        <v>8545.466</v>
      </c>
      <c r="F117" s="191">
        <v>5891.033</v>
      </c>
      <c r="G117" s="194">
        <v>5787.979</v>
      </c>
      <c r="H117" s="103" t="s">
        <v>560</v>
      </c>
      <c r="I117" s="101" t="s">
        <v>23</v>
      </c>
      <c r="J117" s="102" t="s">
        <v>561</v>
      </c>
      <c r="K117" s="191">
        <v>8034.48</v>
      </c>
      <c r="L117" s="194">
        <v>9423</v>
      </c>
      <c r="M117" s="209">
        <f aca="true" t="shared" si="1" ref="M117:M131">L117-K117</f>
        <v>1388.5200000000004</v>
      </c>
      <c r="N117" s="100">
        <v>0</v>
      </c>
      <c r="O117" s="73" t="s">
        <v>23</v>
      </c>
      <c r="P117" s="103" t="s">
        <v>562</v>
      </c>
      <c r="Q117" s="104"/>
      <c r="R117" s="104" t="s">
        <v>435</v>
      </c>
      <c r="S117" s="105" t="s">
        <v>0</v>
      </c>
      <c r="T117" s="106" t="s">
        <v>436</v>
      </c>
      <c r="U117" s="121">
        <v>55</v>
      </c>
      <c r="V117" s="108" t="s">
        <v>29</v>
      </c>
      <c r="W117" s="17"/>
      <c r="X117" s="17" t="s">
        <v>38</v>
      </c>
      <c r="Y117" s="15"/>
    </row>
    <row r="118" spans="1:25" ht="95.25" customHeight="1">
      <c r="A118" s="71">
        <v>62</v>
      </c>
      <c r="B118" s="72" t="s">
        <v>193</v>
      </c>
      <c r="C118" s="73" t="s">
        <v>192</v>
      </c>
      <c r="D118" s="73" t="s">
        <v>2</v>
      </c>
      <c r="E118" s="191">
        <v>4.02</v>
      </c>
      <c r="F118" s="191">
        <v>4.02</v>
      </c>
      <c r="G118" s="194">
        <v>1.939</v>
      </c>
      <c r="H118" s="100" t="s">
        <v>255</v>
      </c>
      <c r="I118" s="101" t="s">
        <v>23</v>
      </c>
      <c r="J118" s="102" t="s">
        <v>540</v>
      </c>
      <c r="K118" s="191">
        <v>3.639</v>
      </c>
      <c r="L118" s="194">
        <v>2</v>
      </c>
      <c r="M118" s="209">
        <f t="shared" si="1"/>
        <v>-1.6389999999999998</v>
      </c>
      <c r="N118" s="100">
        <v>0</v>
      </c>
      <c r="O118" s="73" t="s">
        <v>23</v>
      </c>
      <c r="P118" s="103" t="s">
        <v>563</v>
      </c>
      <c r="Q118" s="104"/>
      <c r="R118" s="120" t="s">
        <v>417</v>
      </c>
      <c r="S118" s="120" t="s">
        <v>417</v>
      </c>
      <c r="T118" s="106" t="s">
        <v>437</v>
      </c>
      <c r="U118" s="121">
        <v>56</v>
      </c>
      <c r="V118" s="108"/>
      <c r="W118" s="17"/>
      <c r="X118" s="17"/>
      <c r="Y118" s="15"/>
    </row>
    <row r="119" spans="1:25" ht="146.25" customHeight="1">
      <c r="A119" s="71">
        <v>63</v>
      </c>
      <c r="B119" s="72" t="s">
        <v>194</v>
      </c>
      <c r="C119" s="73" t="s">
        <v>175</v>
      </c>
      <c r="D119" s="73" t="s">
        <v>195</v>
      </c>
      <c r="E119" s="191">
        <v>2572</v>
      </c>
      <c r="F119" s="191">
        <v>2527</v>
      </c>
      <c r="G119" s="194">
        <v>2290.571</v>
      </c>
      <c r="H119" s="100" t="s">
        <v>255</v>
      </c>
      <c r="I119" s="101" t="s">
        <v>23</v>
      </c>
      <c r="J119" s="102" t="s">
        <v>540</v>
      </c>
      <c r="K119" s="191">
        <v>2572</v>
      </c>
      <c r="L119" s="194">
        <v>2572</v>
      </c>
      <c r="M119" s="209">
        <f t="shared" si="1"/>
        <v>0</v>
      </c>
      <c r="N119" s="100">
        <v>0</v>
      </c>
      <c r="O119" s="73" t="s">
        <v>23</v>
      </c>
      <c r="P119" s="103" t="s">
        <v>564</v>
      </c>
      <c r="Q119" s="104"/>
      <c r="R119" s="120" t="s">
        <v>417</v>
      </c>
      <c r="S119" s="120" t="s">
        <v>417</v>
      </c>
      <c r="T119" s="106" t="s">
        <v>438</v>
      </c>
      <c r="U119" s="121">
        <v>57</v>
      </c>
      <c r="V119" s="108" t="s">
        <v>39</v>
      </c>
      <c r="W119" s="17"/>
      <c r="X119" s="17"/>
      <c r="Y119" s="15"/>
    </row>
    <row r="120" spans="1:25" ht="72.75" customHeight="1">
      <c r="A120" s="71">
        <v>64</v>
      </c>
      <c r="B120" s="72" t="s">
        <v>196</v>
      </c>
      <c r="C120" s="73" t="s">
        <v>192</v>
      </c>
      <c r="D120" s="73" t="s">
        <v>2</v>
      </c>
      <c r="E120" s="191">
        <v>3.2</v>
      </c>
      <c r="F120" s="191">
        <v>3.2</v>
      </c>
      <c r="G120" s="194">
        <v>2.9692</v>
      </c>
      <c r="H120" s="100" t="s">
        <v>255</v>
      </c>
      <c r="I120" s="101" t="s">
        <v>23</v>
      </c>
      <c r="J120" s="102" t="s">
        <v>540</v>
      </c>
      <c r="K120" s="191">
        <v>3.2</v>
      </c>
      <c r="L120" s="194">
        <v>3</v>
      </c>
      <c r="M120" s="209">
        <f t="shared" si="1"/>
        <v>-0.20000000000000018</v>
      </c>
      <c r="N120" s="100">
        <v>0</v>
      </c>
      <c r="O120" s="73" t="s">
        <v>23</v>
      </c>
      <c r="P120" s="103" t="s">
        <v>565</v>
      </c>
      <c r="Q120" s="104"/>
      <c r="R120" s="120" t="s">
        <v>417</v>
      </c>
      <c r="S120" s="120" t="s">
        <v>417</v>
      </c>
      <c r="T120" s="106" t="s">
        <v>439</v>
      </c>
      <c r="U120" s="121">
        <v>58</v>
      </c>
      <c r="V120" s="108"/>
      <c r="W120" s="17" t="s">
        <v>38</v>
      </c>
      <c r="X120" s="17"/>
      <c r="Y120" s="15"/>
    </row>
    <row r="121" spans="1:25" ht="78.75" customHeight="1">
      <c r="A121" s="71">
        <v>65</v>
      </c>
      <c r="B121" s="72" t="s">
        <v>197</v>
      </c>
      <c r="C121" s="73" t="s">
        <v>192</v>
      </c>
      <c r="D121" s="73" t="s">
        <v>2</v>
      </c>
      <c r="E121" s="191">
        <v>4.3</v>
      </c>
      <c r="F121" s="191">
        <v>4.3</v>
      </c>
      <c r="G121" s="194">
        <v>4.212</v>
      </c>
      <c r="H121" s="100" t="s">
        <v>255</v>
      </c>
      <c r="I121" s="101" t="s">
        <v>23</v>
      </c>
      <c r="J121" s="102" t="s">
        <v>540</v>
      </c>
      <c r="K121" s="191">
        <v>4.3</v>
      </c>
      <c r="L121" s="194">
        <v>4</v>
      </c>
      <c r="M121" s="209">
        <f t="shared" si="1"/>
        <v>-0.2999999999999998</v>
      </c>
      <c r="N121" s="100">
        <v>0</v>
      </c>
      <c r="O121" s="73" t="s">
        <v>23</v>
      </c>
      <c r="P121" s="103" t="s">
        <v>565</v>
      </c>
      <c r="Q121" s="104"/>
      <c r="R121" s="120" t="s">
        <v>417</v>
      </c>
      <c r="S121" s="120" t="s">
        <v>417</v>
      </c>
      <c r="T121" s="120" t="s">
        <v>417</v>
      </c>
      <c r="U121" s="121">
        <v>59</v>
      </c>
      <c r="V121" s="108"/>
      <c r="W121" s="17" t="s">
        <v>38</v>
      </c>
      <c r="X121" s="17"/>
      <c r="Y121" s="15"/>
    </row>
    <row r="122" spans="1:25" ht="91.5" customHeight="1">
      <c r="A122" s="71">
        <v>66</v>
      </c>
      <c r="B122" s="72" t="s">
        <v>198</v>
      </c>
      <c r="C122" s="73" t="s">
        <v>192</v>
      </c>
      <c r="D122" s="73" t="s">
        <v>2</v>
      </c>
      <c r="E122" s="191">
        <v>2530</v>
      </c>
      <c r="F122" s="191">
        <v>2495.2</v>
      </c>
      <c r="G122" s="194">
        <v>2495.155</v>
      </c>
      <c r="H122" s="100" t="s">
        <v>255</v>
      </c>
      <c r="I122" s="101" t="s">
        <v>23</v>
      </c>
      <c r="J122" s="102" t="s">
        <v>540</v>
      </c>
      <c r="K122" s="191">
        <v>2547</v>
      </c>
      <c r="L122" s="194">
        <v>3350</v>
      </c>
      <c r="M122" s="209">
        <f t="shared" si="1"/>
        <v>803</v>
      </c>
      <c r="N122" s="100">
        <v>0</v>
      </c>
      <c r="O122" s="73" t="s">
        <v>23</v>
      </c>
      <c r="P122" s="103" t="s">
        <v>563</v>
      </c>
      <c r="Q122" s="104"/>
      <c r="R122" s="120" t="s">
        <v>417</v>
      </c>
      <c r="S122" s="120" t="s">
        <v>417</v>
      </c>
      <c r="T122" s="106" t="s">
        <v>440</v>
      </c>
      <c r="U122" s="121">
        <v>60</v>
      </c>
      <c r="V122" s="108" t="s">
        <v>51</v>
      </c>
      <c r="W122" s="17"/>
      <c r="X122" s="17" t="s">
        <v>441</v>
      </c>
      <c r="Y122" s="15"/>
    </row>
    <row r="123" spans="1:25" ht="105" customHeight="1">
      <c r="A123" s="71">
        <v>67</v>
      </c>
      <c r="B123" s="72" t="s">
        <v>199</v>
      </c>
      <c r="C123" s="73" t="s">
        <v>192</v>
      </c>
      <c r="D123" s="73" t="s">
        <v>2</v>
      </c>
      <c r="E123" s="191">
        <v>1595</v>
      </c>
      <c r="F123" s="191">
        <v>1317.64</v>
      </c>
      <c r="G123" s="194">
        <v>1085.422</v>
      </c>
      <c r="H123" s="100" t="s">
        <v>255</v>
      </c>
      <c r="I123" s="101" t="s">
        <v>23</v>
      </c>
      <c r="J123" s="102" t="s">
        <v>540</v>
      </c>
      <c r="K123" s="191">
        <v>1166</v>
      </c>
      <c r="L123" s="194">
        <v>1364</v>
      </c>
      <c r="M123" s="209">
        <f t="shared" si="1"/>
        <v>198</v>
      </c>
      <c r="N123" s="100">
        <v>0</v>
      </c>
      <c r="O123" s="73" t="s">
        <v>23</v>
      </c>
      <c r="P123" s="103" t="s">
        <v>563</v>
      </c>
      <c r="Q123" s="104"/>
      <c r="R123" s="120" t="s">
        <v>417</v>
      </c>
      <c r="S123" s="120" t="s">
        <v>417</v>
      </c>
      <c r="T123" s="106" t="s">
        <v>442</v>
      </c>
      <c r="U123" s="121">
        <v>61</v>
      </c>
      <c r="V123" s="108"/>
      <c r="W123" s="17"/>
      <c r="X123" s="17" t="s">
        <v>441</v>
      </c>
      <c r="Y123" s="15"/>
    </row>
    <row r="124" spans="1:25" ht="107.25" customHeight="1">
      <c r="A124" s="71">
        <v>68</v>
      </c>
      <c r="B124" s="72" t="s">
        <v>566</v>
      </c>
      <c r="C124" s="73" t="s">
        <v>192</v>
      </c>
      <c r="D124" s="73" t="s">
        <v>559</v>
      </c>
      <c r="E124" s="191">
        <v>3086.618</v>
      </c>
      <c r="F124" s="191">
        <v>3057.778</v>
      </c>
      <c r="G124" s="194">
        <v>3051.583</v>
      </c>
      <c r="H124" s="100" t="s">
        <v>255</v>
      </c>
      <c r="I124" s="101" t="s">
        <v>23</v>
      </c>
      <c r="J124" s="102" t="s">
        <v>540</v>
      </c>
      <c r="K124" s="191">
        <v>3115.683</v>
      </c>
      <c r="L124" s="194">
        <v>3232</v>
      </c>
      <c r="M124" s="209">
        <f t="shared" si="1"/>
        <v>116.31700000000001</v>
      </c>
      <c r="N124" s="100">
        <v>0</v>
      </c>
      <c r="O124" s="73" t="s">
        <v>23</v>
      </c>
      <c r="P124" s="103" t="s">
        <v>565</v>
      </c>
      <c r="Q124" s="104"/>
      <c r="R124" s="120" t="s">
        <v>417</v>
      </c>
      <c r="S124" s="120" t="s">
        <v>417</v>
      </c>
      <c r="T124" s="106" t="s">
        <v>443</v>
      </c>
      <c r="U124" s="121">
        <v>62</v>
      </c>
      <c r="V124" s="108" t="s">
        <v>51</v>
      </c>
      <c r="W124" s="17" t="s">
        <v>38</v>
      </c>
      <c r="X124" s="17"/>
      <c r="Y124" s="15"/>
    </row>
    <row r="125" spans="1:25" ht="129.75" customHeight="1">
      <c r="A125" s="71">
        <v>69</v>
      </c>
      <c r="B125" s="72" t="s">
        <v>200</v>
      </c>
      <c r="C125" s="73" t="s">
        <v>124</v>
      </c>
      <c r="D125" s="73" t="s">
        <v>2</v>
      </c>
      <c r="E125" s="191">
        <v>270</v>
      </c>
      <c r="F125" s="191">
        <v>419.888</v>
      </c>
      <c r="G125" s="194">
        <v>326.993</v>
      </c>
      <c r="H125" s="151" t="s">
        <v>541</v>
      </c>
      <c r="I125" s="101" t="s">
        <v>23</v>
      </c>
      <c r="J125" s="102" t="s">
        <v>540</v>
      </c>
      <c r="K125" s="191">
        <v>275</v>
      </c>
      <c r="L125" s="194">
        <v>320</v>
      </c>
      <c r="M125" s="209">
        <f t="shared" si="1"/>
        <v>45</v>
      </c>
      <c r="N125" s="152">
        <v>0</v>
      </c>
      <c r="O125" s="73" t="s">
        <v>23</v>
      </c>
      <c r="P125" s="103" t="s">
        <v>567</v>
      </c>
      <c r="Q125" s="153"/>
      <c r="R125" s="120" t="s">
        <v>417</v>
      </c>
      <c r="S125" s="120" t="s">
        <v>417</v>
      </c>
      <c r="T125" s="106" t="s">
        <v>444</v>
      </c>
      <c r="U125" s="121">
        <v>63</v>
      </c>
      <c r="V125" s="108" t="s">
        <v>29</v>
      </c>
      <c r="W125" s="17"/>
      <c r="X125" s="17" t="s">
        <v>38</v>
      </c>
      <c r="Y125" s="15"/>
    </row>
    <row r="126" spans="1:25" ht="78" customHeight="1">
      <c r="A126" s="71">
        <v>70</v>
      </c>
      <c r="B126" s="72" t="s">
        <v>202</v>
      </c>
      <c r="C126" s="73" t="s">
        <v>201</v>
      </c>
      <c r="D126" s="73" t="s">
        <v>2</v>
      </c>
      <c r="E126" s="191">
        <v>318</v>
      </c>
      <c r="F126" s="191">
        <v>437</v>
      </c>
      <c r="G126" s="194">
        <v>428.033</v>
      </c>
      <c r="H126" s="100" t="s">
        <v>255</v>
      </c>
      <c r="I126" s="101" t="s">
        <v>23</v>
      </c>
      <c r="J126" s="102" t="s">
        <v>540</v>
      </c>
      <c r="K126" s="191">
        <v>288</v>
      </c>
      <c r="L126" s="194">
        <v>350</v>
      </c>
      <c r="M126" s="209">
        <f t="shared" si="1"/>
        <v>62</v>
      </c>
      <c r="N126" s="152">
        <v>0</v>
      </c>
      <c r="O126" s="73" t="s">
        <v>23</v>
      </c>
      <c r="P126" s="103" t="s">
        <v>568</v>
      </c>
      <c r="Q126" s="153" t="s">
        <v>569</v>
      </c>
      <c r="R126" s="120" t="s">
        <v>417</v>
      </c>
      <c r="S126" s="120" t="s">
        <v>417</v>
      </c>
      <c r="T126" s="106" t="s">
        <v>445</v>
      </c>
      <c r="U126" s="121">
        <v>64</v>
      </c>
      <c r="V126" s="108"/>
      <c r="W126" s="17"/>
      <c r="X126" s="17" t="s">
        <v>38</v>
      </c>
      <c r="Y126" s="15"/>
    </row>
    <row r="127" spans="1:25" ht="75" customHeight="1">
      <c r="A127" s="71">
        <v>71</v>
      </c>
      <c r="B127" s="72" t="s">
        <v>203</v>
      </c>
      <c r="C127" s="73" t="s">
        <v>91</v>
      </c>
      <c r="D127" s="73" t="s">
        <v>2</v>
      </c>
      <c r="E127" s="191">
        <v>3863.117</v>
      </c>
      <c r="F127" s="191">
        <v>4696.416</v>
      </c>
      <c r="G127" s="194">
        <v>4332.58</v>
      </c>
      <c r="H127" s="100" t="s">
        <v>255</v>
      </c>
      <c r="I127" s="101" t="s">
        <v>23</v>
      </c>
      <c r="J127" s="102" t="s">
        <v>540</v>
      </c>
      <c r="K127" s="191">
        <v>3848.137</v>
      </c>
      <c r="L127" s="194">
        <v>3529.137</v>
      </c>
      <c r="M127" s="209">
        <f t="shared" si="1"/>
        <v>-319</v>
      </c>
      <c r="N127" s="152">
        <v>0</v>
      </c>
      <c r="O127" s="73" t="s">
        <v>23</v>
      </c>
      <c r="P127" s="103" t="s">
        <v>568</v>
      </c>
      <c r="Q127" s="153" t="s">
        <v>570</v>
      </c>
      <c r="R127" s="120" t="s">
        <v>417</v>
      </c>
      <c r="S127" s="120" t="s">
        <v>417</v>
      </c>
      <c r="T127" s="106" t="s">
        <v>446</v>
      </c>
      <c r="U127" s="121">
        <v>65</v>
      </c>
      <c r="V127" s="108" t="s">
        <v>51</v>
      </c>
      <c r="W127" s="17"/>
      <c r="X127" s="17" t="s">
        <v>38</v>
      </c>
      <c r="Y127" s="15"/>
    </row>
    <row r="128" spans="1:25" ht="78" customHeight="1">
      <c r="A128" s="71">
        <v>72</v>
      </c>
      <c r="B128" s="72" t="s">
        <v>204</v>
      </c>
      <c r="C128" s="73" t="s">
        <v>192</v>
      </c>
      <c r="D128" s="73" t="s">
        <v>2</v>
      </c>
      <c r="E128" s="191">
        <v>33.311</v>
      </c>
      <c r="F128" s="191">
        <v>64.948</v>
      </c>
      <c r="G128" s="194">
        <v>64.9</v>
      </c>
      <c r="H128" s="100" t="s">
        <v>255</v>
      </c>
      <c r="I128" s="101" t="s">
        <v>23</v>
      </c>
      <c r="J128" s="102" t="s">
        <v>540</v>
      </c>
      <c r="K128" s="191">
        <v>97.773</v>
      </c>
      <c r="L128" s="194">
        <v>54.273</v>
      </c>
      <c r="M128" s="209">
        <f t="shared" si="1"/>
        <v>-43.49999999999999</v>
      </c>
      <c r="N128" s="152">
        <v>0</v>
      </c>
      <c r="O128" s="73" t="s">
        <v>23</v>
      </c>
      <c r="P128" s="103" t="s">
        <v>568</v>
      </c>
      <c r="Q128" s="104"/>
      <c r="R128" s="120" t="s">
        <v>417</v>
      </c>
      <c r="S128" s="120" t="s">
        <v>417</v>
      </c>
      <c r="T128" s="106" t="s">
        <v>447</v>
      </c>
      <c r="U128" s="121">
        <v>66</v>
      </c>
      <c r="V128" s="108"/>
      <c r="W128" s="17"/>
      <c r="X128" s="17" t="s">
        <v>38</v>
      </c>
      <c r="Y128" s="15"/>
    </row>
    <row r="129" spans="1:25" ht="74.25" customHeight="1">
      <c r="A129" s="71">
        <v>73</v>
      </c>
      <c r="B129" s="72" t="s">
        <v>205</v>
      </c>
      <c r="C129" s="73" t="s">
        <v>192</v>
      </c>
      <c r="D129" s="73" t="s">
        <v>2</v>
      </c>
      <c r="E129" s="191">
        <v>5694.227</v>
      </c>
      <c r="F129" s="191">
        <v>6371.204</v>
      </c>
      <c r="G129" s="194">
        <v>6323.926</v>
      </c>
      <c r="H129" s="100" t="s">
        <v>255</v>
      </c>
      <c r="I129" s="101" t="s">
        <v>23</v>
      </c>
      <c r="J129" s="102" t="s">
        <v>540</v>
      </c>
      <c r="K129" s="191">
        <v>7063.478</v>
      </c>
      <c r="L129" s="194">
        <v>7365.115</v>
      </c>
      <c r="M129" s="209">
        <f t="shared" si="1"/>
        <v>301.6369999999997</v>
      </c>
      <c r="N129" s="152">
        <v>0</v>
      </c>
      <c r="O129" s="73" t="s">
        <v>23</v>
      </c>
      <c r="P129" s="103" t="s">
        <v>568</v>
      </c>
      <c r="Q129" s="153"/>
      <c r="R129" s="120" t="s">
        <v>417</v>
      </c>
      <c r="S129" s="120" t="s">
        <v>417</v>
      </c>
      <c r="T129" s="106" t="s">
        <v>448</v>
      </c>
      <c r="U129" s="121">
        <v>67</v>
      </c>
      <c r="V129" s="108" t="s">
        <v>51</v>
      </c>
      <c r="W129" s="17"/>
      <c r="X129" s="17" t="s">
        <v>38</v>
      </c>
      <c r="Y129" s="15"/>
    </row>
    <row r="130" spans="1:25" ht="72.75" customHeight="1">
      <c r="A130" s="71">
        <v>74</v>
      </c>
      <c r="B130" s="72" t="s">
        <v>206</v>
      </c>
      <c r="C130" s="73" t="s">
        <v>175</v>
      </c>
      <c r="D130" s="73" t="s">
        <v>2</v>
      </c>
      <c r="E130" s="191">
        <v>5434.393</v>
      </c>
      <c r="F130" s="191">
        <v>6521.711</v>
      </c>
      <c r="G130" s="194">
        <v>6512.392</v>
      </c>
      <c r="H130" s="100" t="s">
        <v>255</v>
      </c>
      <c r="I130" s="101" t="s">
        <v>23</v>
      </c>
      <c r="J130" s="102" t="s">
        <v>540</v>
      </c>
      <c r="K130" s="191">
        <v>4618.331</v>
      </c>
      <c r="L130" s="194">
        <v>4666.058</v>
      </c>
      <c r="M130" s="209">
        <f t="shared" si="1"/>
        <v>47.72699999999986</v>
      </c>
      <c r="N130" s="152">
        <v>0</v>
      </c>
      <c r="O130" s="73" t="s">
        <v>23</v>
      </c>
      <c r="P130" s="103" t="s">
        <v>568</v>
      </c>
      <c r="Q130" s="153"/>
      <c r="R130" s="120" t="s">
        <v>417</v>
      </c>
      <c r="S130" s="120" t="s">
        <v>417</v>
      </c>
      <c r="T130" s="106" t="s">
        <v>449</v>
      </c>
      <c r="U130" s="121">
        <v>68</v>
      </c>
      <c r="V130" s="108" t="s">
        <v>450</v>
      </c>
      <c r="W130" s="17"/>
      <c r="X130" s="17" t="s">
        <v>38</v>
      </c>
      <c r="Y130" s="15"/>
    </row>
    <row r="131" spans="1:25" ht="90.75" customHeight="1">
      <c r="A131" s="109" t="s">
        <v>542</v>
      </c>
      <c r="B131" s="72" t="s">
        <v>544</v>
      </c>
      <c r="C131" s="73" t="s">
        <v>207</v>
      </c>
      <c r="D131" s="73" t="s">
        <v>2</v>
      </c>
      <c r="E131" s="191">
        <v>15137</v>
      </c>
      <c r="F131" s="191">
        <v>15621.935</v>
      </c>
      <c r="G131" s="194">
        <v>15585.388</v>
      </c>
      <c r="H131" s="100" t="s">
        <v>255</v>
      </c>
      <c r="I131" s="101" t="s">
        <v>23</v>
      </c>
      <c r="J131" s="102" t="s">
        <v>540</v>
      </c>
      <c r="K131" s="191">
        <v>14687</v>
      </c>
      <c r="L131" s="194">
        <v>14887</v>
      </c>
      <c r="M131" s="209">
        <f t="shared" si="1"/>
        <v>200</v>
      </c>
      <c r="N131" s="100">
        <v>0</v>
      </c>
      <c r="O131" s="73" t="s">
        <v>23</v>
      </c>
      <c r="P131" s="103" t="s">
        <v>571</v>
      </c>
      <c r="Q131" s="104"/>
      <c r="R131" s="120" t="s">
        <v>417</v>
      </c>
      <c r="S131" s="120" t="s">
        <v>417</v>
      </c>
      <c r="T131" s="106" t="s">
        <v>451</v>
      </c>
      <c r="U131" s="139" t="s">
        <v>543</v>
      </c>
      <c r="V131" s="108"/>
      <c r="W131" s="17"/>
      <c r="X131" s="17" t="s">
        <v>38</v>
      </c>
      <c r="Y131" s="15"/>
    </row>
    <row r="132" spans="1:25" ht="78" customHeight="1">
      <c r="A132" s="109" t="s">
        <v>545</v>
      </c>
      <c r="B132" s="72" t="s">
        <v>546</v>
      </c>
      <c r="C132" s="73" t="s">
        <v>175</v>
      </c>
      <c r="D132" s="73" t="s">
        <v>2</v>
      </c>
      <c r="E132" s="191">
        <v>4106</v>
      </c>
      <c r="F132" s="191">
        <v>4420.504</v>
      </c>
      <c r="G132" s="194">
        <v>4231.987</v>
      </c>
      <c r="H132" s="100" t="s">
        <v>255</v>
      </c>
      <c r="I132" s="101" t="s">
        <v>23</v>
      </c>
      <c r="J132" s="102" t="s">
        <v>540</v>
      </c>
      <c r="K132" s="191">
        <v>4118</v>
      </c>
      <c r="L132" s="194">
        <v>4659</v>
      </c>
      <c r="M132" s="209">
        <f>L132-K132</f>
        <v>541</v>
      </c>
      <c r="N132" s="154">
        <v>0</v>
      </c>
      <c r="O132" s="73" t="s">
        <v>23</v>
      </c>
      <c r="P132" s="103" t="s">
        <v>571</v>
      </c>
      <c r="Q132" s="104"/>
      <c r="R132" s="120" t="s">
        <v>417</v>
      </c>
      <c r="S132" s="120" t="s">
        <v>417</v>
      </c>
      <c r="T132" s="106" t="s">
        <v>451</v>
      </c>
      <c r="U132" s="139" t="s">
        <v>547</v>
      </c>
      <c r="V132" s="108"/>
      <c r="W132" s="17"/>
      <c r="X132" s="17" t="s">
        <v>38</v>
      </c>
      <c r="Y132" s="15"/>
    </row>
    <row r="133" spans="1:25" ht="143.25" customHeight="1">
      <c r="A133" s="71">
        <v>76</v>
      </c>
      <c r="B133" s="72" t="s">
        <v>191</v>
      </c>
      <c r="C133" s="73" t="s">
        <v>175</v>
      </c>
      <c r="D133" s="73" t="s">
        <v>559</v>
      </c>
      <c r="E133" s="202">
        <v>941.678</v>
      </c>
      <c r="F133" s="202">
        <v>724.94</v>
      </c>
      <c r="G133" s="194">
        <v>695.555</v>
      </c>
      <c r="H133" s="100" t="s">
        <v>572</v>
      </c>
      <c r="I133" s="101" t="s">
        <v>23</v>
      </c>
      <c r="J133" s="102" t="s">
        <v>561</v>
      </c>
      <c r="K133" s="191">
        <v>1481.357</v>
      </c>
      <c r="L133" s="194" t="s">
        <v>255</v>
      </c>
      <c r="M133" s="209">
        <v>-1481.357</v>
      </c>
      <c r="N133" s="100">
        <v>0</v>
      </c>
      <c r="O133" s="73" t="s">
        <v>23</v>
      </c>
      <c r="P133" s="103" t="s">
        <v>573</v>
      </c>
      <c r="Q133" s="104"/>
      <c r="R133" s="120" t="s">
        <v>417</v>
      </c>
      <c r="S133" s="105" t="s">
        <v>452</v>
      </c>
      <c r="T133" s="106" t="s">
        <v>436</v>
      </c>
      <c r="U133" s="121">
        <v>70</v>
      </c>
      <c r="V133" s="108" t="s">
        <v>450</v>
      </c>
      <c r="W133" s="17"/>
      <c r="X133" s="17" t="s">
        <v>38</v>
      </c>
      <c r="Y133" s="15"/>
    </row>
    <row r="134" spans="1:25" ht="381.75" customHeight="1">
      <c r="A134" s="71">
        <v>77</v>
      </c>
      <c r="B134" s="72" t="s">
        <v>208</v>
      </c>
      <c r="C134" s="73" t="s">
        <v>107</v>
      </c>
      <c r="D134" s="73" t="s">
        <v>2</v>
      </c>
      <c r="E134" s="191">
        <v>49511.014</v>
      </c>
      <c r="F134" s="191">
        <v>53427.499</v>
      </c>
      <c r="G134" s="194">
        <v>51667.86</v>
      </c>
      <c r="H134" s="151" t="s">
        <v>548</v>
      </c>
      <c r="I134" s="101" t="s">
        <v>23</v>
      </c>
      <c r="J134" s="102" t="s">
        <v>540</v>
      </c>
      <c r="K134" s="191">
        <v>47749.325</v>
      </c>
      <c r="L134" s="194">
        <v>49023</v>
      </c>
      <c r="M134" s="209">
        <f>L134-K134</f>
        <v>1273.675000000003</v>
      </c>
      <c r="N134" s="100">
        <v>0</v>
      </c>
      <c r="O134" s="73" t="s">
        <v>23</v>
      </c>
      <c r="P134" s="103" t="s">
        <v>574</v>
      </c>
      <c r="Q134" s="104" t="s">
        <v>453</v>
      </c>
      <c r="R134" s="120" t="s">
        <v>417</v>
      </c>
      <c r="S134" s="105" t="s">
        <v>0</v>
      </c>
      <c r="T134" s="132" t="s">
        <v>454</v>
      </c>
      <c r="U134" s="139" t="s">
        <v>455</v>
      </c>
      <c r="V134" s="108" t="s">
        <v>27</v>
      </c>
      <c r="W134" s="17" t="s">
        <v>38</v>
      </c>
      <c r="X134" s="17" t="s">
        <v>38</v>
      </c>
      <c r="Y134" s="15"/>
    </row>
    <row r="135" spans="1:25" s="89" customFormat="1" ht="13.5">
      <c r="A135" s="76"/>
      <c r="B135" s="77" t="s">
        <v>209</v>
      </c>
      <c r="C135" s="78"/>
      <c r="D135" s="78"/>
      <c r="E135" s="195"/>
      <c r="F135" s="195"/>
      <c r="G135" s="196"/>
      <c r="H135" s="80"/>
      <c r="I135" s="81"/>
      <c r="J135" s="82"/>
      <c r="K135" s="195"/>
      <c r="L135" s="196"/>
      <c r="M135" s="210"/>
      <c r="N135" s="79"/>
      <c r="O135" s="78"/>
      <c r="P135" s="83"/>
      <c r="Q135" s="84"/>
      <c r="R135" s="84"/>
      <c r="S135" s="85"/>
      <c r="T135" s="86"/>
      <c r="U135" s="115"/>
      <c r="V135" s="116"/>
      <c r="W135" s="117"/>
      <c r="X135" s="117"/>
      <c r="Y135" s="118"/>
    </row>
    <row r="136" spans="1:25" ht="87" customHeight="1">
      <c r="A136" s="71">
        <v>78</v>
      </c>
      <c r="B136" s="72" t="s">
        <v>210</v>
      </c>
      <c r="C136" s="73" t="s">
        <v>211</v>
      </c>
      <c r="D136" s="73" t="s">
        <v>61</v>
      </c>
      <c r="E136" s="191">
        <v>77.479</v>
      </c>
      <c r="F136" s="191">
        <v>77.479</v>
      </c>
      <c r="G136" s="175">
        <v>38</v>
      </c>
      <c r="H136" s="25" t="s">
        <v>539</v>
      </c>
      <c r="I136" s="26" t="s">
        <v>23</v>
      </c>
      <c r="J136" s="27" t="s">
        <v>518</v>
      </c>
      <c r="K136" s="191">
        <v>360.485</v>
      </c>
      <c r="L136" s="175">
        <v>1255</v>
      </c>
      <c r="M136" s="174">
        <f>L136-K136</f>
        <v>894.515</v>
      </c>
      <c r="N136" s="25">
        <v>0</v>
      </c>
      <c r="O136" s="29" t="s">
        <v>23</v>
      </c>
      <c r="P136" s="30" t="s">
        <v>734</v>
      </c>
      <c r="Q136" s="104"/>
      <c r="R136" s="104" t="s">
        <v>456</v>
      </c>
      <c r="S136" s="105" t="s">
        <v>0</v>
      </c>
      <c r="T136" s="106" t="s">
        <v>433</v>
      </c>
      <c r="U136" s="121">
        <v>71</v>
      </c>
      <c r="V136" s="108" t="s">
        <v>51</v>
      </c>
      <c r="W136" s="17" t="s">
        <v>38</v>
      </c>
      <c r="X136" s="17"/>
      <c r="Y136" s="15"/>
    </row>
    <row r="137" spans="1:25" ht="232.5" customHeight="1">
      <c r="A137" s="119" t="s">
        <v>575</v>
      </c>
      <c r="B137" s="72" t="s">
        <v>212</v>
      </c>
      <c r="C137" s="73" t="s">
        <v>213</v>
      </c>
      <c r="D137" s="73" t="s">
        <v>559</v>
      </c>
      <c r="E137" s="191">
        <v>1008.604</v>
      </c>
      <c r="F137" s="191">
        <v>1008.604</v>
      </c>
      <c r="G137" s="194">
        <v>76.845</v>
      </c>
      <c r="H137" s="100" t="s">
        <v>572</v>
      </c>
      <c r="I137" s="101" t="s">
        <v>516</v>
      </c>
      <c r="J137" s="102" t="s">
        <v>576</v>
      </c>
      <c r="K137" s="191">
        <v>1043.894</v>
      </c>
      <c r="L137" s="194">
        <v>1042.47</v>
      </c>
      <c r="M137" s="209">
        <f>L137-K137</f>
        <v>-1.4239999999999782</v>
      </c>
      <c r="N137" s="100">
        <v>0</v>
      </c>
      <c r="O137" s="73" t="s">
        <v>23</v>
      </c>
      <c r="P137" s="103" t="s">
        <v>577</v>
      </c>
      <c r="Q137" s="104"/>
      <c r="R137" s="104" t="s">
        <v>435</v>
      </c>
      <c r="S137" s="120" t="s">
        <v>417</v>
      </c>
      <c r="T137" s="106" t="s">
        <v>433</v>
      </c>
      <c r="U137" s="121" t="s">
        <v>578</v>
      </c>
      <c r="V137" s="108" t="s">
        <v>51</v>
      </c>
      <c r="W137" s="17"/>
      <c r="X137" s="17" t="s">
        <v>38</v>
      </c>
      <c r="Y137" s="15"/>
    </row>
    <row r="138" spans="1:25" ht="196.5" customHeight="1">
      <c r="A138" s="119" t="s">
        <v>214</v>
      </c>
      <c r="B138" s="72" t="s">
        <v>215</v>
      </c>
      <c r="C138" s="73" t="s">
        <v>192</v>
      </c>
      <c r="D138" s="73" t="s">
        <v>2</v>
      </c>
      <c r="E138" s="191" t="s">
        <v>2</v>
      </c>
      <c r="F138" s="191" t="s">
        <v>2</v>
      </c>
      <c r="G138" s="194" t="s">
        <v>255</v>
      </c>
      <c r="H138" s="100" t="s">
        <v>255</v>
      </c>
      <c r="I138" s="101" t="s">
        <v>23</v>
      </c>
      <c r="J138" s="102" t="s">
        <v>518</v>
      </c>
      <c r="K138" s="191" t="s">
        <v>2</v>
      </c>
      <c r="L138" s="194" t="s">
        <v>255</v>
      </c>
      <c r="M138" s="209" t="s">
        <v>255</v>
      </c>
      <c r="N138" s="100">
        <v>0</v>
      </c>
      <c r="O138" s="73" t="s">
        <v>23</v>
      </c>
      <c r="P138" s="103" t="s">
        <v>579</v>
      </c>
      <c r="Q138" s="104"/>
      <c r="R138" s="104" t="s">
        <v>435</v>
      </c>
      <c r="S138" s="120" t="s">
        <v>417</v>
      </c>
      <c r="T138" s="106" t="s">
        <v>2</v>
      </c>
      <c r="U138" s="155" t="s">
        <v>580</v>
      </c>
      <c r="V138" s="108" t="s">
        <v>51</v>
      </c>
      <c r="W138" s="17"/>
      <c r="X138" s="17"/>
      <c r="Y138" s="15"/>
    </row>
    <row r="139" spans="1:25" ht="409.5" customHeight="1">
      <c r="A139" s="364">
        <v>80</v>
      </c>
      <c r="B139" s="366" t="s">
        <v>583</v>
      </c>
      <c r="C139" s="251" t="s">
        <v>124</v>
      </c>
      <c r="D139" s="251" t="s">
        <v>559</v>
      </c>
      <c r="E139" s="257">
        <v>20620.555</v>
      </c>
      <c r="F139" s="257">
        <v>20932.627</v>
      </c>
      <c r="G139" s="259">
        <v>20932.136</v>
      </c>
      <c r="H139" s="249" t="s">
        <v>572</v>
      </c>
      <c r="I139" s="263" t="s">
        <v>23</v>
      </c>
      <c r="J139" s="263" t="s">
        <v>581</v>
      </c>
      <c r="K139" s="375">
        <v>16726.307</v>
      </c>
      <c r="L139" s="362">
        <v>17676.069</v>
      </c>
      <c r="M139" s="362">
        <f>L139-K139</f>
        <v>949.7619999999988</v>
      </c>
      <c r="N139" s="370">
        <v>0</v>
      </c>
      <c r="O139" s="251" t="s">
        <v>23</v>
      </c>
      <c r="P139" s="372" t="s">
        <v>582</v>
      </c>
      <c r="Q139" s="239" t="s">
        <v>584</v>
      </c>
      <c r="R139" s="239" t="s">
        <v>417</v>
      </c>
      <c r="S139" s="239" t="s">
        <v>417</v>
      </c>
      <c r="T139" s="241" t="s">
        <v>457</v>
      </c>
      <c r="U139" s="379">
        <v>74</v>
      </c>
      <c r="V139" s="241" t="s">
        <v>39</v>
      </c>
      <c r="W139" s="233"/>
      <c r="X139" s="233" t="s">
        <v>38</v>
      </c>
      <c r="Y139" s="377"/>
    </row>
    <row r="140" spans="1:25" ht="297.75" customHeight="1">
      <c r="A140" s="365"/>
      <c r="B140" s="367"/>
      <c r="C140" s="368"/>
      <c r="D140" s="368"/>
      <c r="E140" s="369"/>
      <c r="F140" s="369"/>
      <c r="G140" s="369"/>
      <c r="H140" s="374"/>
      <c r="I140" s="264"/>
      <c r="J140" s="264"/>
      <c r="K140" s="376"/>
      <c r="L140" s="363"/>
      <c r="M140" s="363"/>
      <c r="N140" s="371"/>
      <c r="O140" s="252"/>
      <c r="P140" s="373"/>
      <c r="Q140" s="240"/>
      <c r="R140" s="240"/>
      <c r="S140" s="240"/>
      <c r="T140" s="242"/>
      <c r="U140" s="380"/>
      <c r="V140" s="242"/>
      <c r="W140" s="234"/>
      <c r="X140" s="234"/>
      <c r="Y140" s="378"/>
    </row>
    <row r="141" spans="1:25" ht="107.25" customHeight="1">
      <c r="A141" s="71">
        <v>81</v>
      </c>
      <c r="B141" s="72" t="s">
        <v>216</v>
      </c>
      <c r="C141" s="73" t="s">
        <v>175</v>
      </c>
      <c r="D141" s="73" t="s">
        <v>195</v>
      </c>
      <c r="E141" s="191">
        <v>2572</v>
      </c>
      <c r="F141" s="191">
        <v>2608</v>
      </c>
      <c r="G141" s="175">
        <v>2528</v>
      </c>
      <c r="H141" s="25" t="s">
        <v>539</v>
      </c>
      <c r="I141" s="26" t="s">
        <v>23</v>
      </c>
      <c r="J141" s="27" t="s">
        <v>518</v>
      </c>
      <c r="K141" s="191">
        <v>2572</v>
      </c>
      <c r="L141" s="175">
        <v>2572</v>
      </c>
      <c r="M141" s="174">
        <f>L141-K141</f>
        <v>0</v>
      </c>
      <c r="N141" s="25">
        <v>0</v>
      </c>
      <c r="O141" s="29" t="s">
        <v>23</v>
      </c>
      <c r="P141" s="30" t="s">
        <v>735</v>
      </c>
      <c r="Q141" s="104"/>
      <c r="R141" s="104" t="s">
        <v>432</v>
      </c>
      <c r="S141" s="120" t="s">
        <v>417</v>
      </c>
      <c r="T141" s="106" t="s">
        <v>458</v>
      </c>
      <c r="U141" s="121">
        <v>75</v>
      </c>
      <c r="V141" s="108" t="s">
        <v>39</v>
      </c>
      <c r="W141" s="17"/>
      <c r="X141" s="17" t="s">
        <v>38</v>
      </c>
      <c r="Y141" s="15"/>
    </row>
    <row r="142" spans="1:25" s="89" customFormat="1" ht="13.5">
      <c r="A142" s="76"/>
      <c r="B142" s="77" t="s">
        <v>217</v>
      </c>
      <c r="C142" s="78"/>
      <c r="D142" s="78"/>
      <c r="E142" s="195"/>
      <c r="F142" s="195"/>
      <c r="G142" s="196"/>
      <c r="H142" s="80"/>
      <c r="I142" s="81"/>
      <c r="J142" s="82"/>
      <c r="K142" s="195"/>
      <c r="L142" s="196"/>
      <c r="M142" s="210"/>
      <c r="N142" s="79"/>
      <c r="O142" s="78"/>
      <c r="P142" s="83"/>
      <c r="Q142" s="84"/>
      <c r="R142" s="84"/>
      <c r="S142" s="85"/>
      <c r="T142" s="86"/>
      <c r="U142" s="87"/>
      <c r="V142" s="85"/>
      <c r="W142" s="88"/>
      <c r="X142" s="88"/>
      <c r="Y142" s="70"/>
    </row>
    <row r="143" spans="1:25" ht="387" customHeight="1">
      <c r="A143" s="71">
        <v>82</v>
      </c>
      <c r="B143" s="72" t="s">
        <v>218</v>
      </c>
      <c r="C143" s="73" t="s">
        <v>219</v>
      </c>
      <c r="D143" s="73" t="s">
        <v>559</v>
      </c>
      <c r="E143" s="191">
        <v>2692.5</v>
      </c>
      <c r="F143" s="191">
        <v>2716.1</v>
      </c>
      <c r="G143" s="194">
        <v>2048.504</v>
      </c>
      <c r="H143" s="151" t="s">
        <v>585</v>
      </c>
      <c r="I143" s="101" t="s">
        <v>23</v>
      </c>
      <c r="J143" s="102" t="s">
        <v>581</v>
      </c>
      <c r="K143" s="191">
        <v>2883.046</v>
      </c>
      <c r="L143" s="194">
        <v>2907.945</v>
      </c>
      <c r="M143" s="209">
        <f>L143-K143</f>
        <v>24.899000000000342</v>
      </c>
      <c r="N143" s="100">
        <v>0</v>
      </c>
      <c r="O143" s="73" t="s">
        <v>23</v>
      </c>
      <c r="P143" s="103" t="s">
        <v>586</v>
      </c>
      <c r="Q143" s="104"/>
      <c r="R143" s="104" t="s">
        <v>435</v>
      </c>
      <c r="S143" s="105" t="s">
        <v>0</v>
      </c>
      <c r="T143" s="106" t="s">
        <v>433</v>
      </c>
      <c r="U143" s="121">
        <v>76</v>
      </c>
      <c r="V143" s="108" t="s">
        <v>29</v>
      </c>
      <c r="W143" s="17" t="s">
        <v>38</v>
      </c>
      <c r="X143" s="17" t="s">
        <v>38</v>
      </c>
      <c r="Y143" s="15"/>
    </row>
    <row r="144" spans="1:25" s="89" customFormat="1" ht="13.5">
      <c r="A144" s="76"/>
      <c r="B144" s="77" t="s">
        <v>220</v>
      </c>
      <c r="C144" s="78"/>
      <c r="D144" s="78"/>
      <c r="E144" s="195"/>
      <c r="F144" s="195"/>
      <c r="G144" s="196"/>
      <c r="H144" s="80"/>
      <c r="I144" s="81"/>
      <c r="J144" s="82"/>
      <c r="K144" s="212"/>
      <c r="L144" s="196"/>
      <c r="M144" s="210"/>
      <c r="N144" s="79"/>
      <c r="O144" s="78"/>
      <c r="P144" s="83"/>
      <c r="Q144" s="84"/>
      <c r="R144" s="84"/>
      <c r="S144" s="85"/>
      <c r="T144" s="86"/>
      <c r="U144" s="87"/>
      <c r="V144" s="85"/>
      <c r="W144" s="88"/>
      <c r="X144" s="88"/>
      <c r="Y144" s="70"/>
    </row>
    <row r="145" spans="1:25" ht="13.5">
      <c r="A145" s="4"/>
      <c r="B145" s="8"/>
      <c r="C145" s="73"/>
      <c r="D145" s="73"/>
      <c r="E145" s="201"/>
      <c r="F145" s="201"/>
      <c r="G145" s="175"/>
      <c r="H145" s="25"/>
      <c r="I145" s="26"/>
      <c r="J145" s="27"/>
      <c r="K145" s="200"/>
      <c r="L145" s="175"/>
      <c r="M145" s="174"/>
      <c r="N145" s="92"/>
      <c r="O145" s="29"/>
      <c r="P145" s="30"/>
      <c r="Q145" s="93"/>
      <c r="R145" s="93"/>
      <c r="S145" s="94"/>
      <c r="T145" s="95"/>
      <c r="U145" s="96"/>
      <c r="V145" s="97"/>
      <c r="W145" s="16"/>
      <c r="X145" s="16"/>
      <c r="Y145" s="14"/>
    </row>
    <row r="146" spans="1:25" s="89" customFormat="1" ht="13.5">
      <c r="A146" s="76"/>
      <c r="B146" s="77" t="s">
        <v>221</v>
      </c>
      <c r="C146" s="78"/>
      <c r="D146" s="78"/>
      <c r="E146" s="195"/>
      <c r="F146" s="195"/>
      <c r="G146" s="196"/>
      <c r="H146" s="80"/>
      <c r="I146" s="81"/>
      <c r="J146" s="82"/>
      <c r="K146" s="195"/>
      <c r="L146" s="196"/>
      <c r="M146" s="210"/>
      <c r="N146" s="79"/>
      <c r="O146" s="78"/>
      <c r="P146" s="83"/>
      <c r="Q146" s="84"/>
      <c r="R146" s="84"/>
      <c r="S146" s="85"/>
      <c r="T146" s="86"/>
      <c r="U146" s="87"/>
      <c r="V146" s="85"/>
      <c r="W146" s="88"/>
      <c r="X146" s="88"/>
      <c r="Y146" s="70"/>
    </row>
    <row r="147" spans="1:25" ht="13.5">
      <c r="A147" s="4"/>
      <c r="B147" s="8"/>
      <c r="C147" s="73"/>
      <c r="D147" s="73"/>
      <c r="E147" s="201"/>
      <c r="F147" s="201"/>
      <c r="G147" s="175"/>
      <c r="H147" s="25"/>
      <c r="I147" s="26"/>
      <c r="J147" s="27"/>
      <c r="K147" s="200"/>
      <c r="L147" s="175"/>
      <c r="M147" s="174"/>
      <c r="N147" s="92"/>
      <c r="O147" s="29"/>
      <c r="P147" s="30"/>
      <c r="Q147" s="93"/>
      <c r="R147" s="93"/>
      <c r="S147" s="94"/>
      <c r="T147" s="95"/>
      <c r="U147" s="96"/>
      <c r="V147" s="97"/>
      <c r="W147" s="16"/>
      <c r="X147" s="16"/>
      <c r="Y147" s="14"/>
    </row>
    <row r="148" spans="1:25" s="89" customFormat="1" ht="13.5">
      <c r="A148" s="76"/>
      <c r="B148" s="77" t="s">
        <v>222</v>
      </c>
      <c r="C148" s="78"/>
      <c r="D148" s="78"/>
      <c r="E148" s="195"/>
      <c r="F148" s="195"/>
      <c r="G148" s="196"/>
      <c r="H148" s="80"/>
      <c r="I148" s="81"/>
      <c r="J148" s="82"/>
      <c r="K148" s="195"/>
      <c r="L148" s="196"/>
      <c r="M148" s="210"/>
      <c r="N148" s="79"/>
      <c r="O148" s="78"/>
      <c r="P148" s="83"/>
      <c r="Q148" s="84"/>
      <c r="R148" s="84"/>
      <c r="S148" s="85"/>
      <c r="T148" s="86"/>
      <c r="U148" s="87"/>
      <c r="V148" s="85"/>
      <c r="W148" s="88"/>
      <c r="X148" s="88"/>
      <c r="Y148" s="70"/>
    </row>
    <row r="149" spans="1:25" ht="148.5" customHeight="1">
      <c r="A149" s="71">
        <v>83</v>
      </c>
      <c r="B149" s="72" t="s">
        <v>223</v>
      </c>
      <c r="C149" s="73" t="s">
        <v>224</v>
      </c>
      <c r="D149" s="73" t="s">
        <v>755</v>
      </c>
      <c r="E149" s="191">
        <v>302.454</v>
      </c>
      <c r="F149" s="191">
        <v>302.454</v>
      </c>
      <c r="G149" s="198">
        <v>233.336429</v>
      </c>
      <c r="H149" s="25" t="s">
        <v>751</v>
      </c>
      <c r="I149" s="26" t="s">
        <v>23</v>
      </c>
      <c r="J149" s="27" t="s">
        <v>739</v>
      </c>
      <c r="K149" s="191">
        <v>284.891</v>
      </c>
      <c r="L149" s="194">
        <v>258.299</v>
      </c>
      <c r="M149" s="209">
        <f>L149-K149</f>
        <v>-26.59200000000004</v>
      </c>
      <c r="N149" s="100">
        <v>-27</v>
      </c>
      <c r="O149" s="73" t="s">
        <v>23</v>
      </c>
      <c r="P149" s="103" t="s">
        <v>769</v>
      </c>
      <c r="Q149" s="104"/>
      <c r="R149" s="104" t="s">
        <v>459</v>
      </c>
      <c r="S149" s="105" t="s">
        <v>0</v>
      </c>
      <c r="T149" s="106" t="s">
        <v>460</v>
      </c>
      <c r="U149" s="121">
        <v>82</v>
      </c>
      <c r="V149" s="108" t="s">
        <v>51</v>
      </c>
      <c r="W149" s="17"/>
      <c r="X149" s="17"/>
      <c r="Y149" s="15"/>
    </row>
    <row r="150" spans="1:25" ht="126.75" customHeight="1">
      <c r="A150" s="71">
        <v>84</v>
      </c>
      <c r="B150" s="72" t="s">
        <v>225</v>
      </c>
      <c r="C150" s="73" t="s">
        <v>24</v>
      </c>
      <c r="D150" s="73" t="s">
        <v>69</v>
      </c>
      <c r="E150" s="191">
        <v>104337.12</v>
      </c>
      <c r="F150" s="191">
        <v>104337.12</v>
      </c>
      <c r="G150" s="198">
        <v>57383.231</v>
      </c>
      <c r="H150" s="150" t="s">
        <v>770</v>
      </c>
      <c r="I150" s="26" t="s">
        <v>771</v>
      </c>
      <c r="J150" s="27" t="s">
        <v>772</v>
      </c>
      <c r="K150" s="191" t="s">
        <v>255</v>
      </c>
      <c r="L150" s="194" t="s">
        <v>255</v>
      </c>
      <c r="M150" s="209" t="s">
        <v>255</v>
      </c>
      <c r="N150" s="100">
        <v>0</v>
      </c>
      <c r="O150" s="73" t="s">
        <v>23</v>
      </c>
      <c r="P150" s="103" t="s">
        <v>773</v>
      </c>
      <c r="Q150" s="104"/>
      <c r="R150" s="120" t="s">
        <v>417</v>
      </c>
      <c r="S150" s="105" t="s">
        <v>417</v>
      </c>
      <c r="T150" s="108" t="s">
        <v>417</v>
      </c>
      <c r="U150" s="143" t="s">
        <v>461</v>
      </c>
      <c r="V150" s="108" t="s">
        <v>37</v>
      </c>
      <c r="W150" s="17"/>
      <c r="X150" s="17" t="s">
        <v>38</v>
      </c>
      <c r="Y150" s="15"/>
    </row>
    <row r="151" spans="1:25" s="89" customFormat="1" ht="13.5">
      <c r="A151" s="76"/>
      <c r="B151" s="77" t="s">
        <v>226</v>
      </c>
      <c r="C151" s="78"/>
      <c r="D151" s="78"/>
      <c r="E151" s="195"/>
      <c r="F151" s="195"/>
      <c r="G151" s="196"/>
      <c r="H151" s="80"/>
      <c r="I151" s="81"/>
      <c r="J151" s="82"/>
      <c r="K151" s="195"/>
      <c r="L151" s="196"/>
      <c r="M151" s="210"/>
      <c r="N151" s="79"/>
      <c r="O151" s="78"/>
      <c r="P151" s="83"/>
      <c r="Q151" s="84"/>
      <c r="R151" s="84"/>
      <c r="S151" s="85"/>
      <c r="T151" s="86"/>
      <c r="U151" s="87"/>
      <c r="V151" s="85"/>
      <c r="W151" s="88"/>
      <c r="X151" s="88"/>
      <c r="Y151" s="70"/>
    </row>
    <row r="152" spans="1:25" ht="13.5">
      <c r="A152" s="4"/>
      <c r="B152" s="8"/>
      <c r="C152" s="73"/>
      <c r="D152" s="73"/>
      <c r="E152" s="191"/>
      <c r="F152" s="191"/>
      <c r="G152" s="175"/>
      <c r="H152" s="25"/>
      <c r="I152" s="26"/>
      <c r="J152" s="27"/>
      <c r="K152" s="200"/>
      <c r="L152" s="175"/>
      <c r="M152" s="174"/>
      <c r="N152" s="92"/>
      <c r="O152" s="29"/>
      <c r="P152" s="30"/>
      <c r="Q152" s="93"/>
      <c r="R152" s="93"/>
      <c r="S152" s="94"/>
      <c r="T152" s="95"/>
      <c r="U152" s="96"/>
      <c r="V152" s="97"/>
      <c r="W152" s="16"/>
      <c r="X152" s="16"/>
      <c r="Y152" s="14"/>
    </row>
    <row r="153" spans="1:25" s="89" customFormat="1" ht="13.5">
      <c r="A153" s="76"/>
      <c r="B153" s="77" t="s">
        <v>227</v>
      </c>
      <c r="C153" s="78"/>
      <c r="D153" s="78"/>
      <c r="E153" s="195"/>
      <c r="F153" s="195"/>
      <c r="G153" s="196"/>
      <c r="H153" s="80"/>
      <c r="I153" s="81"/>
      <c r="J153" s="82"/>
      <c r="K153" s="195"/>
      <c r="L153" s="196"/>
      <c r="M153" s="210"/>
      <c r="N153" s="79"/>
      <c r="O153" s="78"/>
      <c r="P153" s="83"/>
      <c r="Q153" s="84"/>
      <c r="R153" s="84"/>
      <c r="S153" s="85"/>
      <c r="T153" s="86"/>
      <c r="U153" s="87"/>
      <c r="V153" s="85"/>
      <c r="W153" s="88"/>
      <c r="X153" s="88"/>
      <c r="Y153" s="70"/>
    </row>
    <row r="154" spans="1:25" ht="114.75" customHeight="1">
      <c r="A154" s="71">
        <v>85</v>
      </c>
      <c r="B154" s="72" t="s">
        <v>228</v>
      </c>
      <c r="C154" s="73" t="s">
        <v>229</v>
      </c>
      <c r="D154" s="73" t="s">
        <v>755</v>
      </c>
      <c r="E154" s="191">
        <v>41.781</v>
      </c>
      <c r="F154" s="191">
        <v>41.781</v>
      </c>
      <c r="G154" s="198">
        <v>39.713283</v>
      </c>
      <c r="H154" s="150" t="s">
        <v>774</v>
      </c>
      <c r="I154" s="26" t="s">
        <v>23</v>
      </c>
      <c r="J154" s="27" t="s">
        <v>764</v>
      </c>
      <c r="K154" s="191">
        <v>38.264</v>
      </c>
      <c r="L154" s="194" t="s">
        <v>255</v>
      </c>
      <c r="M154" s="209">
        <v>-38.264</v>
      </c>
      <c r="N154" s="100">
        <v>0</v>
      </c>
      <c r="O154" s="73" t="s">
        <v>23</v>
      </c>
      <c r="P154" s="103" t="s">
        <v>775</v>
      </c>
      <c r="Q154" s="104"/>
      <c r="R154" s="104" t="s">
        <v>459</v>
      </c>
      <c r="S154" s="105" t="s">
        <v>0</v>
      </c>
      <c r="T154" s="106" t="s">
        <v>460</v>
      </c>
      <c r="U154" s="121">
        <v>84</v>
      </c>
      <c r="V154" s="108" t="s">
        <v>29</v>
      </c>
      <c r="W154" s="17"/>
      <c r="X154" s="17"/>
      <c r="Y154" s="15"/>
    </row>
    <row r="155" spans="1:25" s="89" customFormat="1" ht="13.5">
      <c r="A155" s="76"/>
      <c r="B155" s="77" t="s">
        <v>230</v>
      </c>
      <c r="C155" s="78"/>
      <c r="D155" s="78"/>
      <c r="E155" s="195"/>
      <c r="F155" s="195"/>
      <c r="G155" s="196"/>
      <c r="H155" s="80"/>
      <c r="I155" s="81"/>
      <c r="J155" s="82"/>
      <c r="K155" s="195"/>
      <c r="L155" s="196"/>
      <c r="M155" s="210"/>
      <c r="N155" s="79"/>
      <c r="O155" s="78"/>
      <c r="P155" s="83"/>
      <c r="Q155" s="84"/>
      <c r="R155" s="84"/>
      <c r="S155" s="85"/>
      <c r="T155" s="86"/>
      <c r="U155" s="87"/>
      <c r="V155" s="85"/>
      <c r="W155" s="88"/>
      <c r="X155" s="88"/>
      <c r="Y155" s="70"/>
    </row>
    <row r="156" spans="1:25" ht="13.5">
      <c r="A156" s="4"/>
      <c r="B156" s="8"/>
      <c r="C156" s="73"/>
      <c r="D156" s="73"/>
      <c r="E156" s="191"/>
      <c r="F156" s="191"/>
      <c r="G156" s="175"/>
      <c r="H156" s="25"/>
      <c r="I156" s="26"/>
      <c r="J156" s="27"/>
      <c r="K156" s="200"/>
      <c r="L156" s="175"/>
      <c r="M156" s="174"/>
      <c r="N156" s="92"/>
      <c r="O156" s="29"/>
      <c r="P156" s="30"/>
      <c r="Q156" s="93"/>
      <c r="R156" s="93"/>
      <c r="S156" s="94"/>
      <c r="T156" s="95"/>
      <c r="U156" s="96"/>
      <c r="V156" s="97"/>
      <c r="W156" s="16"/>
      <c r="X156" s="16"/>
      <c r="Y156" s="14"/>
    </row>
    <row r="157" spans="1:25" s="89" customFormat="1" ht="13.5">
      <c r="A157" s="76"/>
      <c r="B157" s="77" t="s">
        <v>231</v>
      </c>
      <c r="C157" s="78"/>
      <c r="D157" s="78"/>
      <c r="E157" s="195"/>
      <c r="F157" s="195"/>
      <c r="G157" s="196"/>
      <c r="H157" s="80"/>
      <c r="I157" s="81"/>
      <c r="J157" s="82"/>
      <c r="K157" s="195"/>
      <c r="L157" s="196"/>
      <c r="M157" s="210"/>
      <c r="N157" s="79"/>
      <c r="O157" s="78"/>
      <c r="P157" s="83"/>
      <c r="Q157" s="84"/>
      <c r="R157" s="84"/>
      <c r="S157" s="85"/>
      <c r="T157" s="86"/>
      <c r="U157" s="87"/>
      <c r="V157" s="85"/>
      <c r="W157" s="88"/>
      <c r="X157" s="88"/>
      <c r="Y157" s="70"/>
    </row>
    <row r="158" spans="1:25" ht="84" customHeight="1">
      <c r="A158" s="71">
        <v>86</v>
      </c>
      <c r="B158" s="72" t="s">
        <v>232</v>
      </c>
      <c r="C158" s="73" t="s">
        <v>233</v>
      </c>
      <c r="D158" s="73" t="s">
        <v>755</v>
      </c>
      <c r="E158" s="191">
        <v>42.087</v>
      </c>
      <c r="F158" s="191">
        <v>42.087</v>
      </c>
      <c r="G158" s="198">
        <v>39.76669</v>
      </c>
      <c r="H158" s="25" t="s">
        <v>751</v>
      </c>
      <c r="I158" s="26" t="s">
        <v>23</v>
      </c>
      <c r="J158" s="27" t="s">
        <v>748</v>
      </c>
      <c r="K158" s="191">
        <v>57.609</v>
      </c>
      <c r="L158" s="194">
        <v>37.093</v>
      </c>
      <c r="M158" s="209">
        <f>L158-K158</f>
        <v>-20.516</v>
      </c>
      <c r="N158" s="100">
        <v>0</v>
      </c>
      <c r="O158" s="73" t="s">
        <v>23</v>
      </c>
      <c r="P158" s="103" t="s">
        <v>776</v>
      </c>
      <c r="Q158" s="104"/>
      <c r="R158" s="104" t="s">
        <v>459</v>
      </c>
      <c r="S158" s="105" t="s">
        <v>0</v>
      </c>
      <c r="T158" s="106" t="s">
        <v>460</v>
      </c>
      <c r="U158" s="121">
        <v>85</v>
      </c>
      <c r="V158" s="108"/>
      <c r="W158" s="17"/>
      <c r="X158" s="17"/>
      <c r="Y158" s="15"/>
    </row>
    <row r="159" spans="1:25" s="89" customFormat="1" ht="13.5">
      <c r="A159" s="76"/>
      <c r="B159" s="77" t="s">
        <v>234</v>
      </c>
      <c r="C159" s="78"/>
      <c r="D159" s="78"/>
      <c r="E159" s="195"/>
      <c r="F159" s="195"/>
      <c r="G159" s="196"/>
      <c r="H159" s="80"/>
      <c r="I159" s="81"/>
      <c r="J159" s="82"/>
      <c r="K159" s="195"/>
      <c r="L159" s="196"/>
      <c r="M159" s="210"/>
      <c r="N159" s="79"/>
      <c r="O159" s="78"/>
      <c r="P159" s="83"/>
      <c r="Q159" s="84"/>
      <c r="R159" s="84"/>
      <c r="S159" s="85"/>
      <c r="T159" s="86"/>
      <c r="U159" s="87"/>
      <c r="V159" s="85"/>
      <c r="W159" s="88"/>
      <c r="X159" s="88"/>
      <c r="Y159" s="70"/>
    </row>
    <row r="160" spans="1:25" ht="54">
      <c r="A160" s="71">
        <v>87</v>
      </c>
      <c r="B160" s="72" t="s">
        <v>235</v>
      </c>
      <c r="C160" s="73" t="s">
        <v>66</v>
      </c>
      <c r="D160" s="73" t="s">
        <v>2</v>
      </c>
      <c r="E160" s="191">
        <v>4.979</v>
      </c>
      <c r="F160" s="191">
        <v>4.979</v>
      </c>
      <c r="G160" s="198">
        <v>2.967624</v>
      </c>
      <c r="H160" s="25" t="s">
        <v>255</v>
      </c>
      <c r="I160" s="26" t="s">
        <v>23</v>
      </c>
      <c r="J160" s="27" t="s">
        <v>739</v>
      </c>
      <c r="K160" s="191">
        <v>4.641</v>
      </c>
      <c r="L160" s="194">
        <v>4.64</v>
      </c>
      <c r="M160" s="209">
        <f>L160-K160</f>
        <v>-0.001000000000000334</v>
      </c>
      <c r="N160" s="100">
        <v>0</v>
      </c>
      <c r="O160" s="73" t="s">
        <v>23</v>
      </c>
      <c r="P160" s="103" t="s">
        <v>777</v>
      </c>
      <c r="Q160" s="104"/>
      <c r="R160" s="104" t="s">
        <v>459</v>
      </c>
      <c r="S160" s="105" t="s">
        <v>0</v>
      </c>
      <c r="T160" s="106" t="s">
        <v>460</v>
      </c>
      <c r="U160" s="121">
        <v>86</v>
      </c>
      <c r="V160" s="108"/>
      <c r="W160" s="17"/>
      <c r="X160" s="17"/>
      <c r="Y160" s="15"/>
    </row>
    <row r="161" spans="1:25" s="89" customFormat="1" ht="13.5">
      <c r="A161" s="76"/>
      <c r="B161" s="77" t="s">
        <v>236</v>
      </c>
      <c r="C161" s="78"/>
      <c r="D161" s="78"/>
      <c r="E161" s="195"/>
      <c r="F161" s="195"/>
      <c r="G161" s="196"/>
      <c r="H161" s="80"/>
      <c r="I161" s="81"/>
      <c r="J161" s="82"/>
      <c r="K161" s="195"/>
      <c r="L161" s="196"/>
      <c r="M161" s="210"/>
      <c r="N161" s="79"/>
      <c r="O161" s="78"/>
      <c r="P161" s="83"/>
      <c r="Q161" s="84"/>
      <c r="R161" s="84"/>
      <c r="S161" s="85"/>
      <c r="T161" s="86"/>
      <c r="U161" s="87"/>
      <c r="V161" s="85"/>
      <c r="W161" s="88"/>
      <c r="X161" s="88"/>
      <c r="Y161" s="70"/>
    </row>
    <row r="162" spans="1:25" ht="13.5">
      <c r="A162" s="4"/>
      <c r="B162" s="8"/>
      <c r="C162" s="73"/>
      <c r="D162" s="73"/>
      <c r="E162" s="191"/>
      <c r="F162" s="191"/>
      <c r="G162" s="175"/>
      <c r="H162" s="25"/>
      <c r="I162" s="26"/>
      <c r="J162" s="27"/>
      <c r="K162" s="200"/>
      <c r="L162" s="175"/>
      <c r="M162" s="174"/>
      <c r="N162" s="92"/>
      <c r="O162" s="29"/>
      <c r="P162" s="30"/>
      <c r="Q162" s="93"/>
      <c r="R162" s="93"/>
      <c r="S162" s="94"/>
      <c r="T162" s="95"/>
      <c r="U162" s="96"/>
      <c r="V162" s="97"/>
      <c r="W162" s="16"/>
      <c r="X162" s="16"/>
      <c r="Y162" s="14"/>
    </row>
    <row r="163" spans="1:25" s="89" customFormat="1" ht="13.5">
      <c r="A163" s="76"/>
      <c r="B163" s="77" t="s">
        <v>237</v>
      </c>
      <c r="C163" s="78"/>
      <c r="D163" s="78"/>
      <c r="E163" s="195"/>
      <c r="F163" s="195"/>
      <c r="G163" s="196"/>
      <c r="H163" s="80"/>
      <c r="I163" s="81"/>
      <c r="J163" s="82"/>
      <c r="K163" s="195"/>
      <c r="L163" s="196"/>
      <c r="M163" s="210"/>
      <c r="N163" s="79"/>
      <c r="O163" s="78"/>
      <c r="P163" s="83"/>
      <c r="Q163" s="84"/>
      <c r="R163" s="84"/>
      <c r="S163" s="85"/>
      <c r="T163" s="86"/>
      <c r="U163" s="87"/>
      <c r="V163" s="85"/>
      <c r="W163" s="88"/>
      <c r="X163" s="88"/>
      <c r="Y163" s="70"/>
    </row>
    <row r="164" spans="1:25" ht="54">
      <c r="A164" s="71">
        <v>88</v>
      </c>
      <c r="B164" s="72" t="s">
        <v>238</v>
      </c>
      <c r="C164" s="73" t="s">
        <v>239</v>
      </c>
      <c r="D164" s="73" t="s">
        <v>2</v>
      </c>
      <c r="E164" s="191">
        <v>98.934</v>
      </c>
      <c r="F164" s="191">
        <v>98.934</v>
      </c>
      <c r="G164" s="198">
        <v>82.537109</v>
      </c>
      <c r="H164" s="25" t="s">
        <v>255</v>
      </c>
      <c r="I164" s="26" t="s">
        <v>23</v>
      </c>
      <c r="J164" s="27" t="s">
        <v>748</v>
      </c>
      <c r="K164" s="191">
        <v>97.223</v>
      </c>
      <c r="L164" s="194">
        <v>98.111</v>
      </c>
      <c r="M164" s="209">
        <f>L164-K164</f>
        <v>0.8880000000000052</v>
      </c>
      <c r="N164" s="163">
        <v>0</v>
      </c>
      <c r="O164" s="73" t="s">
        <v>23</v>
      </c>
      <c r="P164" s="103" t="s">
        <v>778</v>
      </c>
      <c r="Q164" s="104"/>
      <c r="R164" s="104" t="s">
        <v>459</v>
      </c>
      <c r="S164" s="105" t="s">
        <v>0</v>
      </c>
      <c r="T164" s="106" t="s">
        <v>460</v>
      </c>
      <c r="U164" s="121">
        <v>87</v>
      </c>
      <c r="V164" s="108"/>
      <c r="W164" s="17"/>
      <c r="X164" s="17"/>
      <c r="Y164" s="15"/>
    </row>
    <row r="165" spans="1:25" s="89" customFormat="1" ht="13.5">
      <c r="A165" s="76"/>
      <c r="B165" s="77" t="s">
        <v>240</v>
      </c>
      <c r="C165" s="78"/>
      <c r="D165" s="78"/>
      <c r="E165" s="195"/>
      <c r="F165" s="195"/>
      <c r="G165" s="196"/>
      <c r="H165" s="80"/>
      <c r="I165" s="81"/>
      <c r="J165" s="82"/>
      <c r="K165" s="195"/>
      <c r="L165" s="196"/>
      <c r="M165" s="210"/>
      <c r="N165" s="79"/>
      <c r="O165" s="78"/>
      <c r="P165" s="83"/>
      <c r="Q165" s="84"/>
      <c r="R165" s="84"/>
      <c r="S165" s="85"/>
      <c r="T165" s="86"/>
      <c r="U165" s="87"/>
      <c r="V165" s="85"/>
      <c r="W165" s="88"/>
      <c r="X165" s="88"/>
      <c r="Y165" s="70"/>
    </row>
    <row r="166" spans="1:25" ht="13.5">
      <c r="A166" s="4"/>
      <c r="B166" s="8"/>
      <c r="C166" s="73"/>
      <c r="D166" s="73"/>
      <c r="E166" s="191"/>
      <c r="F166" s="191"/>
      <c r="G166" s="175"/>
      <c r="H166" s="25"/>
      <c r="I166" s="26"/>
      <c r="J166" s="27"/>
      <c r="K166" s="200"/>
      <c r="L166" s="175"/>
      <c r="M166" s="174"/>
      <c r="N166" s="92"/>
      <c r="O166" s="29"/>
      <c r="P166" s="30"/>
      <c r="Q166" s="93"/>
      <c r="R166" s="93"/>
      <c r="S166" s="94"/>
      <c r="T166" s="95"/>
      <c r="U166" s="96"/>
      <c r="V166" s="97"/>
      <c r="W166" s="16"/>
      <c r="X166" s="16"/>
      <c r="Y166" s="14"/>
    </row>
    <row r="167" spans="1:25" s="89" customFormat="1" ht="13.5">
      <c r="A167" s="76"/>
      <c r="B167" s="77" t="s">
        <v>241</v>
      </c>
      <c r="C167" s="78"/>
      <c r="D167" s="78"/>
      <c r="E167" s="195"/>
      <c r="F167" s="195"/>
      <c r="G167" s="196"/>
      <c r="H167" s="80"/>
      <c r="I167" s="81"/>
      <c r="J167" s="82"/>
      <c r="K167" s="195"/>
      <c r="L167" s="196"/>
      <c r="M167" s="210"/>
      <c r="N167" s="79"/>
      <c r="O167" s="78"/>
      <c r="P167" s="83"/>
      <c r="Q167" s="84"/>
      <c r="R167" s="84"/>
      <c r="S167" s="85"/>
      <c r="T167" s="86"/>
      <c r="U167" s="87"/>
      <c r="V167" s="85"/>
      <c r="W167" s="88"/>
      <c r="X167" s="88"/>
      <c r="Y167" s="70"/>
    </row>
    <row r="168" spans="1:25" ht="54">
      <c r="A168" s="71">
        <v>89</v>
      </c>
      <c r="B168" s="72" t="s">
        <v>242</v>
      </c>
      <c r="C168" s="73" t="s">
        <v>243</v>
      </c>
      <c r="D168" s="73" t="s">
        <v>779</v>
      </c>
      <c r="E168" s="191">
        <v>126.631</v>
      </c>
      <c r="F168" s="191">
        <v>126.631</v>
      </c>
      <c r="G168" s="198">
        <v>110.164543</v>
      </c>
      <c r="H168" s="25" t="s">
        <v>780</v>
      </c>
      <c r="I168" s="26" t="s">
        <v>23</v>
      </c>
      <c r="J168" s="27" t="s">
        <v>748</v>
      </c>
      <c r="K168" s="191">
        <v>116.3</v>
      </c>
      <c r="L168" s="194">
        <v>108.777</v>
      </c>
      <c r="M168" s="209">
        <f>L168-K168</f>
        <v>-7.522999999999996</v>
      </c>
      <c r="N168" s="100">
        <v>8</v>
      </c>
      <c r="O168" s="73" t="s">
        <v>22</v>
      </c>
      <c r="P168" s="103" t="s">
        <v>781</v>
      </c>
      <c r="Q168" s="104"/>
      <c r="R168" s="104" t="s">
        <v>459</v>
      </c>
      <c r="S168" s="105" t="s">
        <v>0</v>
      </c>
      <c r="T168" s="106" t="s">
        <v>460</v>
      </c>
      <c r="U168" s="121">
        <v>88</v>
      </c>
      <c r="V168" s="108" t="s">
        <v>39</v>
      </c>
      <c r="W168" s="17"/>
      <c r="X168" s="17"/>
      <c r="Y168" s="15"/>
    </row>
    <row r="169" spans="1:25" s="89" customFormat="1" ht="13.5">
      <c r="A169" s="76"/>
      <c r="B169" s="77" t="s">
        <v>244</v>
      </c>
      <c r="C169" s="78"/>
      <c r="D169" s="78"/>
      <c r="E169" s="195"/>
      <c r="F169" s="195"/>
      <c r="G169" s="196"/>
      <c r="H169" s="80"/>
      <c r="I169" s="81"/>
      <c r="J169" s="82"/>
      <c r="K169" s="195"/>
      <c r="L169" s="196"/>
      <c r="M169" s="210"/>
      <c r="N169" s="79"/>
      <c r="O169" s="78"/>
      <c r="P169" s="83"/>
      <c r="Q169" s="84"/>
      <c r="R169" s="84"/>
      <c r="S169" s="85"/>
      <c r="T169" s="86"/>
      <c r="U169" s="87"/>
      <c r="V169" s="85"/>
      <c r="W169" s="88"/>
      <c r="X169" s="88"/>
      <c r="Y169" s="70"/>
    </row>
    <row r="170" spans="1:25" ht="13.5">
      <c r="A170" s="4"/>
      <c r="B170" s="8"/>
      <c r="C170" s="73"/>
      <c r="D170" s="73"/>
      <c r="E170" s="191"/>
      <c r="F170" s="191"/>
      <c r="G170" s="175"/>
      <c r="H170" s="25"/>
      <c r="I170" s="26"/>
      <c r="J170" s="27"/>
      <c r="K170" s="200"/>
      <c r="L170" s="175"/>
      <c r="M170" s="174"/>
      <c r="N170" s="92"/>
      <c r="O170" s="29"/>
      <c r="P170" s="30"/>
      <c r="Q170" s="93"/>
      <c r="R170" s="93"/>
      <c r="S170" s="94"/>
      <c r="T170" s="95"/>
      <c r="U170" s="96"/>
      <c r="V170" s="97"/>
      <c r="W170" s="16"/>
      <c r="X170" s="16"/>
      <c r="Y170" s="14"/>
    </row>
    <row r="171" spans="1:25" s="89" customFormat="1" ht="13.5">
      <c r="A171" s="76"/>
      <c r="B171" s="77" t="s">
        <v>245</v>
      </c>
      <c r="C171" s="78"/>
      <c r="D171" s="78"/>
      <c r="E171" s="195"/>
      <c r="F171" s="195"/>
      <c r="G171" s="196"/>
      <c r="H171" s="80"/>
      <c r="I171" s="81"/>
      <c r="J171" s="82"/>
      <c r="K171" s="195"/>
      <c r="L171" s="196"/>
      <c r="M171" s="210"/>
      <c r="N171" s="79"/>
      <c r="O171" s="78"/>
      <c r="P171" s="83"/>
      <c r="Q171" s="84"/>
      <c r="R171" s="84"/>
      <c r="S171" s="85"/>
      <c r="T171" s="86"/>
      <c r="U171" s="87"/>
      <c r="V171" s="85"/>
      <c r="W171" s="88"/>
      <c r="X171" s="88"/>
      <c r="Y171" s="70"/>
    </row>
    <row r="172" spans="1:25" ht="116.25" customHeight="1">
      <c r="A172" s="71">
        <v>90</v>
      </c>
      <c r="B172" s="72" t="s">
        <v>246</v>
      </c>
      <c r="C172" s="73" t="s">
        <v>247</v>
      </c>
      <c r="D172" s="73" t="s">
        <v>2</v>
      </c>
      <c r="E172" s="191">
        <v>52.631</v>
      </c>
      <c r="F172" s="191">
        <v>52.631</v>
      </c>
      <c r="G172" s="198">
        <v>27.114642</v>
      </c>
      <c r="H172" s="25" t="s">
        <v>255</v>
      </c>
      <c r="I172" s="26" t="s">
        <v>23</v>
      </c>
      <c r="J172" s="27" t="s">
        <v>782</v>
      </c>
      <c r="K172" s="191">
        <v>44.344</v>
      </c>
      <c r="L172" s="194">
        <v>41.94</v>
      </c>
      <c r="M172" s="209">
        <f>L172-K172</f>
        <v>-2.4040000000000035</v>
      </c>
      <c r="N172" s="100">
        <v>2.404</v>
      </c>
      <c r="O172" s="73" t="s">
        <v>22</v>
      </c>
      <c r="P172" s="103" t="s">
        <v>783</v>
      </c>
      <c r="Q172" s="104"/>
      <c r="R172" s="104" t="s">
        <v>459</v>
      </c>
      <c r="S172" s="105" t="s">
        <v>0</v>
      </c>
      <c r="T172" s="106" t="s">
        <v>460</v>
      </c>
      <c r="U172" s="121">
        <v>89</v>
      </c>
      <c r="V172" s="108" t="s">
        <v>39</v>
      </c>
      <c r="W172" s="17"/>
      <c r="X172" s="17"/>
      <c r="Y172" s="15"/>
    </row>
    <row r="173" spans="1:25" s="89" customFormat="1" ht="13.5">
      <c r="A173" s="76"/>
      <c r="B173" s="77" t="s">
        <v>248</v>
      </c>
      <c r="C173" s="78"/>
      <c r="D173" s="78"/>
      <c r="E173" s="195"/>
      <c r="F173" s="195"/>
      <c r="G173" s="196"/>
      <c r="H173" s="80"/>
      <c r="I173" s="81"/>
      <c r="J173" s="82"/>
      <c r="K173" s="195"/>
      <c r="L173" s="196"/>
      <c r="M173" s="210"/>
      <c r="N173" s="79"/>
      <c r="O173" s="78"/>
      <c r="P173" s="83"/>
      <c r="Q173" s="84"/>
      <c r="R173" s="84"/>
      <c r="S173" s="85"/>
      <c r="T173" s="86"/>
      <c r="U173" s="87"/>
      <c r="V173" s="85"/>
      <c r="W173" s="88"/>
      <c r="X173" s="88"/>
      <c r="Y173" s="70"/>
    </row>
    <row r="174" spans="1:25" ht="13.5">
      <c r="A174" s="4"/>
      <c r="B174" s="8"/>
      <c r="C174" s="73"/>
      <c r="D174" s="73"/>
      <c r="E174" s="191"/>
      <c r="F174" s="191"/>
      <c r="G174" s="175"/>
      <c r="H174" s="25"/>
      <c r="I174" s="26"/>
      <c r="J174" s="27"/>
      <c r="K174" s="200"/>
      <c r="L174" s="175"/>
      <c r="M174" s="174"/>
      <c r="N174" s="92"/>
      <c r="O174" s="29"/>
      <c r="P174" s="30"/>
      <c r="Q174" s="93"/>
      <c r="R174" s="93"/>
      <c r="S174" s="94"/>
      <c r="T174" s="95"/>
      <c r="U174" s="96"/>
      <c r="V174" s="97"/>
      <c r="W174" s="16"/>
      <c r="X174" s="16"/>
      <c r="Y174" s="14"/>
    </row>
    <row r="175" spans="1:25" s="89" customFormat="1" ht="13.5">
      <c r="A175" s="76"/>
      <c r="B175" s="77" t="s">
        <v>249</v>
      </c>
      <c r="C175" s="78"/>
      <c r="D175" s="78"/>
      <c r="E175" s="195"/>
      <c r="F175" s="195"/>
      <c r="G175" s="196"/>
      <c r="H175" s="80"/>
      <c r="I175" s="81"/>
      <c r="J175" s="82"/>
      <c r="K175" s="195"/>
      <c r="L175" s="196"/>
      <c r="M175" s="210"/>
      <c r="N175" s="79"/>
      <c r="O175" s="78"/>
      <c r="P175" s="83"/>
      <c r="Q175" s="84"/>
      <c r="R175" s="84"/>
      <c r="S175" s="85"/>
      <c r="T175" s="86"/>
      <c r="U175" s="87"/>
      <c r="V175" s="85"/>
      <c r="W175" s="88"/>
      <c r="X175" s="88"/>
      <c r="Y175" s="70"/>
    </row>
    <row r="176" spans="1:25" ht="156" customHeight="1">
      <c r="A176" s="71">
        <v>91</v>
      </c>
      <c r="B176" s="72" t="s">
        <v>250</v>
      </c>
      <c r="C176" s="73" t="s">
        <v>251</v>
      </c>
      <c r="D176" s="73" t="s">
        <v>2</v>
      </c>
      <c r="E176" s="191">
        <v>185.379</v>
      </c>
      <c r="F176" s="191">
        <v>185.379</v>
      </c>
      <c r="G176" s="198">
        <v>134.675808</v>
      </c>
      <c r="H176" s="150" t="s">
        <v>784</v>
      </c>
      <c r="I176" s="26" t="s">
        <v>23</v>
      </c>
      <c r="J176" s="27" t="s">
        <v>785</v>
      </c>
      <c r="K176" s="191">
        <v>152.185</v>
      </c>
      <c r="L176" s="194">
        <v>136.215</v>
      </c>
      <c r="M176" s="209">
        <f>L176-K176</f>
        <v>-15.969999999999999</v>
      </c>
      <c r="N176" s="100">
        <v>16</v>
      </c>
      <c r="O176" s="73" t="s">
        <v>22</v>
      </c>
      <c r="P176" s="103" t="s">
        <v>786</v>
      </c>
      <c r="Q176" s="104"/>
      <c r="R176" s="104" t="s">
        <v>459</v>
      </c>
      <c r="S176" s="105" t="s">
        <v>0</v>
      </c>
      <c r="T176" s="106" t="s">
        <v>460</v>
      </c>
      <c r="U176" s="121">
        <v>90</v>
      </c>
      <c r="V176" s="108" t="s">
        <v>29</v>
      </c>
      <c r="W176" s="17"/>
      <c r="X176" s="17"/>
      <c r="Y176" s="15"/>
    </row>
    <row r="177" spans="1:25" ht="159.75" customHeight="1">
      <c r="A177" s="119" t="s">
        <v>252</v>
      </c>
      <c r="B177" s="72" t="s">
        <v>253</v>
      </c>
      <c r="C177" s="73" t="s">
        <v>254</v>
      </c>
      <c r="D177" s="73" t="s">
        <v>73</v>
      </c>
      <c r="E177" s="191" t="s">
        <v>255</v>
      </c>
      <c r="F177" s="191" t="s">
        <v>255</v>
      </c>
      <c r="G177" s="198" t="s">
        <v>255</v>
      </c>
      <c r="H177" s="150" t="s">
        <v>787</v>
      </c>
      <c r="I177" s="26" t="s">
        <v>23</v>
      </c>
      <c r="J177" s="27" t="s">
        <v>788</v>
      </c>
      <c r="K177" s="191" t="s">
        <v>255</v>
      </c>
      <c r="L177" s="213" t="s">
        <v>255</v>
      </c>
      <c r="M177" s="209" t="s">
        <v>255</v>
      </c>
      <c r="N177" s="100">
        <v>0</v>
      </c>
      <c r="O177" s="73" t="s">
        <v>23</v>
      </c>
      <c r="P177" s="103" t="s">
        <v>789</v>
      </c>
      <c r="Q177" s="104" t="s">
        <v>462</v>
      </c>
      <c r="R177" s="120" t="s">
        <v>417</v>
      </c>
      <c r="S177" s="105" t="s">
        <v>417</v>
      </c>
      <c r="T177" s="108" t="s">
        <v>417</v>
      </c>
      <c r="U177" s="121">
        <v>91</v>
      </c>
      <c r="V177" s="108" t="s">
        <v>29</v>
      </c>
      <c r="W177" s="17"/>
      <c r="X177" s="17" t="s">
        <v>38</v>
      </c>
      <c r="Y177" s="15" t="s">
        <v>38</v>
      </c>
    </row>
    <row r="178" spans="1:25" ht="170.25" customHeight="1">
      <c r="A178" s="119" t="s">
        <v>256</v>
      </c>
      <c r="B178" s="72" t="s">
        <v>257</v>
      </c>
      <c r="C178" s="73" t="s">
        <v>69</v>
      </c>
      <c r="D178" s="73" t="s">
        <v>2</v>
      </c>
      <c r="E178" s="191">
        <v>2500</v>
      </c>
      <c r="F178" s="191">
        <v>2500</v>
      </c>
      <c r="G178" s="198">
        <v>6.134</v>
      </c>
      <c r="H178" s="150" t="s">
        <v>790</v>
      </c>
      <c r="I178" s="26" t="s">
        <v>23</v>
      </c>
      <c r="J178" s="27" t="s">
        <v>748</v>
      </c>
      <c r="K178" s="191" t="s">
        <v>255</v>
      </c>
      <c r="L178" s="194">
        <v>2500</v>
      </c>
      <c r="M178" s="209">
        <v>2500</v>
      </c>
      <c r="N178" s="100">
        <v>0</v>
      </c>
      <c r="O178" s="73" t="s">
        <v>23</v>
      </c>
      <c r="P178" s="103" t="s">
        <v>791</v>
      </c>
      <c r="Q178" s="104" t="s">
        <v>462</v>
      </c>
      <c r="R178" s="120" t="s">
        <v>417</v>
      </c>
      <c r="S178" s="105" t="s">
        <v>417</v>
      </c>
      <c r="T178" s="108" t="s">
        <v>417</v>
      </c>
      <c r="U178" s="121">
        <v>91</v>
      </c>
      <c r="V178" s="108" t="s">
        <v>29</v>
      </c>
      <c r="W178" s="17"/>
      <c r="X178" s="17" t="s">
        <v>38</v>
      </c>
      <c r="Y178" s="15"/>
    </row>
    <row r="179" spans="1:25" s="89" customFormat="1" ht="13.5">
      <c r="A179" s="76"/>
      <c r="B179" s="77" t="s">
        <v>258</v>
      </c>
      <c r="C179" s="78"/>
      <c r="D179" s="78"/>
      <c r="E179" s="195"/>
      <c r="F179" s="195"/>
      <c r="G179" s="196"/>
      <c r="H179" s="80"/>
      <c r="I179" s="81"/>
      <c r="J179" s="82"/>
      <c r="K179" s="195"/>
      <c r="L179" s="196"/>
      <c r="M179" s="210"/>
      <c r="N179" s="79"/>
      <c r="O179" s="78"/>
      <c r="P179" s="83"/>
      <c r="Q179" s="84"/>
      <c r="R179" s="84"/>
      <c r="S179" s="85"/>
      <c r="T179" s="86"/>
      <c r="U179" s="87"/>
      <c r="V179" s="85"/>
      <c r="W179" s="88"/>
      <c r="X179" s="88"/>
      <c r="Y179" s="70"/>
    </row>
    <row r="180" spans="1:25" ht="13.5">
      <c r="A180" s="4"/>
      <c r="B180" s="8"/>
      <c r="C180" s="73"/>
      <c r="D180" s="73"/>
      <c r="E180" s="191"/>
      <c r="F180" s="191"/>
      <c r="G180" s="175"/>
      <c r="H180" s="25"/>
      <c r="I180" s="26"/>
      <c r="J180" s="27"/>
      <c r="K180" s="200"/>
      <c r="L180" s="175"/>
      <c r="M180" s="174"/>
      <c r="N180" s="92"/>
      <c r="O180" s="29"/>
      <c r="P180" s="30"/>
      <c r="Q180" s="93"/>
      <c r="R180" s="93"/>
      <c r="S180" s="94"/>
      <c r="T180" s="95"/>
      <c r="U180" s="96"/>
      <c r="V180" s="97"/>
      <c r="W180" s="16"/>
      <c r="X180" s="16"/>
      <c r="Y180" s="14"/>
    </row>
    <row r="181" spans="1:25" s="89" customFormat="1" ht="13.5">
      <c r="A181" s="76"/>
      <c r="B181" s="77" t="s">
        <v>259</v>
      </c>
      <c r="C181" s="78"/>
      <c r="D181" s="78"/>
      <c r="E181" s="195"/>
      <c r="F181" s="195"/>
      <c r="G181" s="196"/>
      <c r="H181" s="80"/>
      <c r="I181" s="81"/>
      <c r="J181" s="82"/>
      <c r="K181" s="195"/>
      <c r="L181" s="196"/>
      <c r="M181" s="210"/>
      <c r="N181" s="79"/>
      <c r="O181" s="78"/>
      <c r="P181" s="83"/>
      <c r="Q181" s="84"/>
      <c r="R181" s="84"/>
      <c r="S181" s="85"/>
      <c r="T181" s="86"/>
      <c r="U181" s="87"/>
      <c r="V181" s="85"/>
      <c r="W181" s="88"/>
      <c r="X181" s="88"/>
      <c r="Y181" s="70"/>
    </row>
    <row r="182" spans="1:25" ht="87" customHeight="1">
      <c r="A182" s="71">
        <v>93</v>
      </c>
      <c r="B182" s="72" t="s">
        <v>792</v>
      </c>
      <c r="C182" s="73" t="s">
        <v>24</v>
      </c>
      <c r="D182" s="73" t="s">
        <v>755</v>
      </c>
      <c r="E182" s="191">
        <f>15.602+26.519</f>
        <v>42.120999999999995</v>
      </c>
      <c r="F182" s="191">
        <f>15.602+26.519</f>
        <v>42.120999999999995</v>
      </c>
      <c r="G182" s="198">
        <v>4.81683</v>
      </c>
      <c r="H182" s="150" t="s">
        <v>793</v>
      </c>
      <c r="I182" s="26" t="s">
        <v>23</v>
      </c>
      <c r="J182" s="27" t="s">
        <v>794</v>
      </c>
      <c r="K182" s="198">
        <v>108.003</v>
      </c>
      <c r="L182" s="194">
        <v>288.21</v>
      </c>
      <c r="M182" s="209">
        <f>L182-K182</f>
        <v>180.207</v>
      </c>
      <c r="N182" s="100">
        <v>0</v>
      </c>
      <c r="O182" s="73" t="s">
        <v>23</v>
      </c>
      <c r="P182" s="103" t="s">
        <v>795</v>
      </c>
      <c r="Q182" s="104"/>
      <c r="R182" s="104" t="s">
        <v>459</v>
      </c>
      <c r="S182" s="105" t="s">
        <v>0</v>
      </c>
      <c r="T182" s="106" t="s">
        <v>460</v>
      </c>
      <c r="U182" s="143" t="s">
        <v>463</v>
      </c>
      <c r="V182" s="97" t="s">
        <v>27</v>
      </c>
      <c r="W182" s="16"/>
      <c r="X182" s="16"/>
      <c r="Y182" s="14"/>
    </row>
    <row r="183" spans="1:25" s="89" customFormat="1" ht="13.5">
      <c r="A183" s="76"/>
      <c r="B183" s="77" t="s">
        <v>260</v>
      </c>
      <c r="C183" s="78"/>
      <c r="D183" s="78"/>
      <c r="E183" s="195"/>
      <c r="F183" s="195"/>
      <c r="G183" s="196"/>
      <c r="H183" s="80"/>
      <c r="I183" s="81"/>
      <c r="J183" s="82"/>
      <c r="K183" s="195"/>
      <c r="L183" s="196"/>
      <c r="M183" s="210"/>
      <c r="N183" s="79"/>
      <c r="O183" s="78"/>
      <c r="P183" s="83"/>
      <c r="Q183" s="84"/>
      <c r="R183" s="84"/>
      <c r="S183" s="85"/>
      <c r="T183" s="86"/>
      <c r="U183" s="87"/>
      <c r="V183" s="85"/>
      <c r="W183" s="88"/>
      <c r="X183" s="88"/>
      <c r="Y183" s="70"/>
    </row>
    <row r="184" spans="1:25" ht="125.25" customHeight="1">
      <c r="A184" s="71">
        <v>94</v>
      </c>
      <c r="B184" s="72" t="s">
        <v>261</v>
      </c>
      <c r="C184" s="73" t="s">
        <v>69</v>
      </c>
      <c r="D184" s="73" t="s">
        <v>262</v>
      </c>
      <c r="E184" s="191">
        <v>7.412</v>
      </c>
      <c r="F184" s="191">
        <v>7.412</v>
      </c>
      <c r="G184" s="198">
        <v>7.515153</v>
      </c>
      <c r="H184" s="150" t="s">
        <v>796</v>
      </c>
      <c r="I184" s="26" t="s">
        <v>23</v>
      </c>
      <c r="J184" s="27" t="s">
        <v>794</v>
      </c>
      <c r="K184" s="198">
        <v>10.802</v>
      </c>
      <c r="L184" s="194">
        <v>18.828</v>
      </c>
      <c r="M184" s="209">
        <f>L184-K184</f>
        <v>8.026</v>
      </c>
      <c r="N184" s="100">
        <v>0</v>
      </c>
      <c r="O184" s="73" t="s">
        <v>23</v>
      </c>
      <c r="P184" s="103" t="s">
        <v>797</v>
      </c>
      <c r="Q184" s="104"/>
      <c r="R184" s="104" t="s">
        <v>459</v>
      </c>
      <c r="S184" s="105" t="s">
        <v>0</v>
      </c>
      <c r="T184" s="106" t="s">
        <v>460</v>
      </c>
      <c r="U184" s="139" t="s">
        <v>464</v>
      </c>
      <c r="V184" s="97" t="s">
        <v>27</v>
      </c>
      <c r="W184" s="16"/>
      <c r="X184" s="16"/>
      <c r="Y184" s="14"/>
    </row>
    <row r="185" spans="1:25" s="89" customFormat="1" ht="13.5">
      <c r="A185" s="76"/>
      <c r="B185" s="77" t="s">
        <v>514</v>
      </c>
      <c r="C185" s="78"/>
      <c r="D185" s="78"/>
      <c r="E185" s="195"/>
      <c r="F185" s="195"/>
      <c r="G185" s="196"/>
      <c r="H185" s="80"/>
      <c r="I185" s="81"/>
      <c r="J185" s="82"/>
      <c r="K185" s="195"/>
      <c r="L185" s="196"/>
      <c r="M185" s="210"/>
      <c r="N185" s="79"/>
      <c r="O185" s="78"/>
      <c r="P185" s="83"/>
      <c r="Q185" s="84"/>
      <c r="R185" s="84"/>
      <c r="S185" s="85"/>
      <c r="T185" s="86"/>
      <c r="U185" s="87"/>
      <c r="V185" s="85"/>
      <c r="W185" s="88"/>
      <c r="X185" s="88"/>
      <c r="Y185" s="70"/>
    </row>
    <row r="186" spans="1:25" ht="339.75" customHeight="1">
      <c r="A186" s="219">
        <v>95</v>
      </c>
      <c r="B186" s="230" t="s">
        <v>263</v>
      </c>
      <c r="C186" s="222" t="s">
        <v>264</v>
      </c>
      <c r="D186" s="222" t="s">
        <v>2</v>
      </c>
      <c r="E186" s="227">
        <v>1173.899</v>
      </c>
      <c r="F186" s="227">
        <v>1173.899</v>
      </c>
      <c r="G186" s="231">
        <f>1255.321333-55.589</f>
        <v>1199.7323330000002</v>
      </c>
      <c r="H186" s="232" t="s">
        <v>798</v>
      </c>
      <c r="I186" s="225" t="s">
        <v>516</v>
      </c>
      <c r="J186" s="226" t="s">
        <v>799</v>
      </c>
      <c r="K186" s="227">
        <v>1351.391</v>
      </c>
      <c r="L186" s="228">
        <v>1476.382</v>
      </c>
      <c r="M186" s="228">
        <f>L186-K186</f>
        <v>124.99099999999999</v>
      </c>
      <c r="N186" s="229">
        <v>0</v>
      </c>
      <c r="O186" s="222" t="s">
        <v>602</v>
      </c>
      <c r="P186" s="223" t="s">
        <v>831</v>
      </c>
      <c r="Q186" s="224"/>
      <c r="R186" s="224" t="s">
        <v>459</v>
      </c>
      <c r="S186" s="220" t="s">
        <v>0</v>
      </c>
      <c r="T186" s="220" t="s">
        <v>460</v>
      </c>
      <c r="U186" s="219">
        <v>92</v>
      </c>
      <c r="V186" s="220" t="s">
        <v>37</v>
      </c>
      <c r="W186" s="221"/>
      <c r="X186" s="221"/>
      <c r="Y186" s="221"/>
    </row>
    <row r="187" spans="1:25" ht="399.75" customHeight="1">
      <c r="A187" s="219"/>
      <c r="B187" s="230"/>
      <c r="C187" s="222"/>
      <c r="D187" s="222"/>
      <c r="E187" s="227"/>
      <c r="F187" s="227"/>
      <c r="G187" s="231"/>
      <c r="H187" s="232"/>
      <c r="I187" s="225"/>
      <c r="J187" s="226"/>
      <c r="K187" s="227"/>
      <c r="L187" s="228"/>
      <c r="M187" s="228"/>
      <c r="N187" s="229"/>
      <c r="O187" s="222"/>
      <c r="P187" s="223"/>
      <c r="Q187" s="224"/>
      <c r="R187" s="224"/>
      <c r="S187" s="220"/>
      <c r="T187" s="220"/>
      <c r="U187" s="219"/>
      <c r="V187" s="220"/>
      <c r="W187" s="221"/>
      <c r="X187" s="221"/>
      <c r="Y187" s="221"/>
    </row>
    <row r="188" spans="1:25" s="89" customFormat="1" ht="13.5">
      <c r="A188" s="76"/>
      <c r="B188" s="77" t="s">
        <v>265</v>
      </c>
      <c r="C188" s="78"/>
      <c r="D188" s="78"/>
      <c r="E188" s="195"/>
      <c r="F188" s="195"/>
      <c r="G188" s="196"/>
      <c r="H188" s="80"/>
      <c r="I188" s="81"/>
      <c r="J188" s="82"/>
      <c r="K188" s="195"/>
      <c r="L188" s="196"/>
      <c r="M188" s="210"/>
      <c r="N188" s="79"/>
      <c r="O188" s="78"/>
      <c r="P188" s="83"/>
      <c r="Q188" s="84"/>
      <c r="R188" s="84"/>
      <c r="S188" s="85"/>
      <c r="T188" s="86"/>
      <c r="U188" s="87"/>
      <c r="V188" s="85"/>
      <c r="W188" s="88"/>
      <c r="X188" s="88"/>
      <c r="Y188" s="70"/>
    </row>
    <row r="189" spans="1:25" ht="60.75" customHeight="1">
      <c r="A189" s="71">
        <v>96</v>
      </c>
      <c r="B189" s="72" t="s">
        <v>266</v>
      </c>
      <c r="C189" s="73" t="s">
        <v>267</v>
      </c>
      <c r="D189" s="73" t="s">
        <v>268</v>
      </c>
      <c r="E189" s="191">
        <v>2685.039</v>
      </c>
      <c r="F189" s="191">
        <v>2685.039</v>
      </c>
      <c r="G189" s="175">
        <v>2681.65</v>
      </c>
      <c r="H189" s="25" t="s">
        <v>255</v>
      </c>
      <c r="I189" s="26" t="s">
        <v>23</v>
      </c>
      <c r="J189" s="27" t="s">
        <v>518</v>
      </c>
      <c r="K189" s="191">
        <v>2725.895</v>
      </c>
      <c r="L189" s="175">
        <v>2717.638</v>
      </c>
      <c r="M189" s="174">
        <f>L189-K189</f>
        <v>-8.257000000000062</v>
      </c>
      <c r="N189" s="25">
        <v>0</v>
      </c>
      <c r="O189" s="29" t="s">
        <v>23</v>
      </c>
      <c r="P189" s="30" t="s">
        <v>588</v>
      </c>
      <c r="Q189" s="104"/>
      <c r="R189" s="104" t="s">
        <v>465</v>
      </c>
      <c r="S189" s="105" t="s">
        <v>0</v>
      </c>
      <c r="T189" s="106" t="s">
        <v>466</v>
      </c>
      <c r="U189" s="121">
        <v>89</v>
      </c>
      <c r="V189" s="108" t="s">
        <v>39</v>
      </c>
      <c r="W189" s="17"/>
      <c r="X189" s="17"/>
      <c r="Y189" s="15"/>
    </row>
    <row r="190" spans="1:25" s="89" customFormat="1" ht="13.5">
      <c r="A190" s="76"/>
      <c r="B190" s="77" t="s">
        <v>269</v>
      </c>
      <c r="C190" s="78"/>
      <c r="D190" s="78"/>
      <c r="E190" s="195"/>
      <c r="F190" s="195"/>
      <c r="G190" s="196"/>
      <c r="H190" s="80"/>
      <c r="I190" s="81"/>
      <c r="J190" s="82"/>
      <c r="K190" s="195"/>
      <c r="L190" s="196"/>
      <c r="M190" s="210"/>
      <c r="N190" s="79"/>
      <c r="O190" s="78"/>
      <c r="P190" s="83"/>
      <c r="Q190" s="84"/>
      <c r="R190" s="84"/>
      <c r="S190" s="85"/>
      <c r="T190" s="86"/>
      <c r="U190" s="87"/>
      <c r="V190" s="85"/>
      <c r="W190" s="88"/>
      <c r="X190" s="88"/>
      <c r="Y190" s="70"/>
    </row>
    <row r="191" spans="1:25" ht="80.25" customHeight="1">
      <c r="A191" s="71">
        <v>97</v>
      </c>
      <c r="B191" s="72" t="s">
        <v>270</v>
      </c>
      <c r="C191" s="73" t="s">
        <v>271</v>
      </c>
      <c r="D191" s="73" t="s">
        <v>61</v>
      </c>
      <c r="E191" s="191">
        <v>21.341</v>
      </c>
      <c r="F191" s="191">
        <v>21.341</v>
      </c>
      <c r="G191" s="194">
        <v>17.147</v>
      </c>
      <c r="H191" s="25" t="s">
        <v>255</v>
      </c>
      <c r="I191" s="101" t="s">
        <v>23</v>
      </c>
      <c r="J191" s="102" t="s">
        <v>628</v>
      </c>
      <c r="K191" s="191">
        <v>36.998</v>
      </c>
      <c r="L191" s="194">
        <v>38.726</v>
      </c>
      <c r="M191" s="209">
        <f>L191-K191</f>
        <v>1.7280000000000015</v>
      </c>
      <c r="N191" s="100">
        <v>0</v>
      </c>
      <c r="O191" s="73" t="s">
        <v>23</v>
      </c>
      <c r="P191" s="103" t="s">
        <v>666</v>
      </c>
      <c r="Q191" s="104" t="s">
        <v>667</v>
      </c>
      <c r="R191" s="104" t="s">
        <v>467</v>
      </c>
      <c r="S191" s="105" t="s">
        <v>0</v>
      </c>
      <c r="T191" s="106" t="s">
        <v>468</v>
      </c>
      <c r="U191" s="121">
        <v>90</v>
      </c>
      <c r="V191" s="108"/>
      <c r="W191" s="17"/>
      <c r="X191" s="17"/>
      <c r="Y191" s="15"/>
    </row>
    <row r="192" spans="1:25" s="89" customFormat="1" ht="13.5">
      <c r="A192" s="76"/>
      <c r="B192" s="77" t="s">
        <v>272</v>
      </c>
      <c r="C192" s="78"/>
      <c r="D192" s="78"/>
      <c r="E192" s="195"/>
      <c r="F192" s="195"/>
      <c r="G192" s="196"/>
      <c r="H192" s="80"/>
      <c r="I192" s="81"/>
      <c r="J192" s="82"/>
      <c r="K192" s="195"/>
      <c r="L192" s="196"/>
      <c r="M192" s="210"/>
      <c r="N192" s="79"/>
      <c r="O192" s="78"/>
      <c r="P192" s="83"/>
      <c r="Q192" s="84"/>
      <c r="R192" s="84"/>
      <c r="S192" s="85"/>
      <c r="T192" s="86"/>
      <c r="U192" s="87"/>
      <c r="V192" s="85"/>
      <c r="W192" s="88"/>
      <c r="X192" s="88"/>
      <c r="Y192" s="70"/>
    </row>
    <row r="193" spans="1:25" ht="81" customHeight="1">
      <c r="A193" s="71">
        <v>98</v>
      </c>
      <c r="B193" s="72" t="s">
        <v>273</v>
      </c>
      <c r="C193" s="73" t="s">
        <v>140</v>
      </c>
      <c r="D193" s="73" t="s">
        <v>2</v>
      </c>
      <c r="E193" s="191">
        <v>80.873</v>
      </c>
      <c r="F193" s="191">
        <v>80.873</v>
      </c>
      <c r="G193" s="194">
        <v>55.009</v>
      </c>
      <c r="H193" s="25" t="s">
        <v>255</v>
      </c>
      <c r="I193" s="101" t="s">
        <v>23</v>
      </c>
      <c r="J193" s="102" t="s">
        <v>628</v>
      </c>
      <c r="K193" s="191">
        <v>49.624</v>
      </c>
      <c r="L193" s="194">
        <v>46.088</v>
      </c>
      <c r="M193" s="209">
        <f>L193-K193</f>
        <v>-3.5360000000000014</v>
      </c>
      <c r="N193" s="100">
        <v>0</v>
      </c>
      <c r="O193" s="73" t="s">
        <v>23</v>
      </c>
      <c r="P193" s="103" t="s">
        <v>668</v>
      </c>
      <c r="Q193" s="104"/>
      <c r="R193" s="104" t="s">
        <v>467</v>
      </c>
      <c r="S193" s="105" t="s">
        <v>0</v>
      </c>
      <c r="T193" s="106" t="s">
        <v>468</v>
      </c>
      <c r="U193" s="121">
        <v>91</v>
      </c>
      <c r="V193" s="108"/>
      <c r="W193" s="17"/>
      <c r="X193" s="17"/>
      <c r="Y193" s="15"/>
    </row>
    <row r="194" spans="1:25" s="89" customFormat="1" ht="13.5">
      <c r="A194" s="76"/>
      <c r="B194" s="77" t="s">
        <v>274</v>
      </c>
      <c r="C194" s="78"/>
      <c r="D194" s="78"/>
      <c r="E194" s="195"/>
      <c r="F194" s="195"/>
      <c r="G194" s="196"/>
      <c r="H194" s="80"/>
      <c r="I194" s="81"/>
      <c r="J194" s="82"/>
      <c r="K194" s="195"/>
      <c r="L194" s="196"/>
      <c r="M194" s="210"/>
      <c r="N194" s="79"/>
      <c r="O194" s="78"/>
      <c r="P194" s="83"/>
      <c r="Q194" s="84"/>
      <c r="R194" s="84"/>
      <c r="S194" s="85"/>
      <c r="T194" s="86"/>
      <c r="U194" s="87"/>
      <c r="V194" s="85"/>
      <c r="W194" s="88"/>
      <c r="X194" s="88"/>
      <c r="Y194" s="70"/>
    </row>
    <row r="195" spans="1:25" ht="81.75" customHeight="1">
      <c r="A195" s="71">
        <v>99</v>
      </c>
      <c r="B195" s="72" t="s">
        <v>275</v>
      </c>
      <c r="C195" s="73" t="s">
        <v>276</v>
      </c>
      <c r="D195" s="73" t="s">
        <v>61</v>
      </c>
      <c r="E195" s="191">
        <v>18.824</v>
      </c>
      <c r="F195" s="191">
        <v>18.824</v>
      </c>
      <c r="G195" s="194">
        <v>16.724</v>
      </c>
      <c r="H195" s="25" t="s">
        <v>255</v>
      </c>
      <c r="I195" s="101" t="s">
        <v>23</v>
      </c>
      <c r="J195" s="102" t="s">
        <v>628</v>
      </c>
      <c r="K195" s="191">
        <v>16.948</v>
      </c>
      <c r="L195" s="194">
        <v>144.994</v>
      </c>
      <c r="M195" s="209">
        <f>L195-K195</f>
        <v>128.046</v>
      </c>
      <c r="N195" s="100">
        <v>0</v>
      </c>
      <c r="O195" s="73" t="s">
        <v>23</v>
      </c>
      <c r="P195" s="103" t="s">
        <v>669</v>
      </c>
      <c r="Q195" s="104" t="s">
        <v>670</v>
      </c>
      <c r="R195" s="104" t="s">
        <v>467</v>
      </c>
      <c r="S195" s="105" t="s">
        <v>0</v>
      </c>
      <c r="T195" s="106" t="s">
        <v>468</v>
      </c>
      <c r="U195" s="121">
        <v>92</v>
      </c>
      <c r="V195" s="108"/>
      <c r="W195" s="17"/>
      <c r="X195" s="17"/>
      <c r="Y195" s="15"/>
    </row>
    <row r="196" spans="1:25" s="89" customFormat="1" ht="13.5">
      <c r="A196" s="76"/>
      <c r="B196" s="77" t="s">
        <v>277</v>
      </c>
      <c r="C196" s="78"/>
      <c r="D196" s="78"/>
      <c r="E196" s="195"/>
      <c r="F196" s="195"/>
      <c r="G196" s="196"/>
      <c r="H196" s="80"/>
      <c r="I196" s="81"/>
      <c r="J196" s="82"/>
      <c r="K196" s="195"/>
      <c r="L196" s="196"/>
      <c r="M196" s="210"/>
      <c r="N196" s="79"/>
      <c r="O196" s="78"/>
      <c r="P196" s="83"/>
      <c r="Q196" s="84"/>
      <c r="R196" s="84"/>
      <c r="S196" s="85"/>
      <c r="T196" s="86"/>
      <c r="U196" s="87"/>
      <c r="V196" s="85"/>
      <c r="W196" s="88"/>
      <c r="X196" s="88"/>
      <c r="Y196" s="70"/>
    </row>
    <row r="197" spans="1:25" ht="80.25" customHeight="1">
      <c r="A197" s="71">
        <v>100</v>
      </c>
      <c r="B197" s="72" t="s">
        <v>278</v>
      </c>
      <c r="C197" s="73" t="s">
        <v>279</v>
      </c>
      <c r="D197" s="73" t="s">
        <v>61</v>
      </c>
      <c r="E197" s="202">
        <v>122.473</v>
      </c>
      <c r="F197" s="202">
        <v>122.473</v>
      </c>
      <c r="G197" s="194">
        <v>88.844</v>
      </c>
      <c r="H197" s="25" t="s">
        <v>255</v>
      </c>
      <c r="I197" s="101" t="s">
        <v>23</v>
      </c>
      <c r="J197" s="102" t="s">
        <v>627</v>
      </c>
      <c r="K197" s="202">
        <v>161.047</v>
      </c>
      <c r="L197" s="194">
        <v>157.799</v>
      </c>
      <c r="M197" s="209">
        <f>L197-K197</f>
        <v>-3.2479999999999905</v>
      </c>
      <c r="N197" s="100">
        <v>0</v>
      </c>
      <c r="O197" s="73" t="s">
        <v>23</v>
      </c>
      <c r="P197" s="103" t="s">
        <v>671</v>
      </c>
      <c r="Q197" s="104" t="s">
        <v>672</v>
      </c>
      <c r="R197" s="104" t="s">
        <v>467</v>
      </c>
      <c r="S197" s="105" t="s">
        <v>0</v>
      </c>
      <c r="T197" s="106" t="s">
        <v>468</v>
      </c>
      <c r="U197" s="121">
        <v>93</v>
      </c>
      <c r="V197" s="108" t="s">
        <v>39</v>
      </c>
      <c r="W197" s="17"/>
      <c r="X197" s="17"/>
      <c r="Y197" s="15"/>
    </row>
    <row r="198" spans="1:25" s="89" customFormat="1" ht="13.5">
      <c r="A198" s="76"/>
      <c r="B198" s="77" t="s">
        <v>280</v>
      </c>
      <c r="C198" s="78"/>
      <c r="D198" s="78"/>
      <c r="E198" s="195"/>
      <c r="F198" s="195"/>
      <c r="G198" s="196"/>
      <c r="H198" s="80"/>
      <c r="I198" s="81"/>
      <c r="J198" s="82"/>
      <c r="K198" s="195"/>
      <c r="L198" s="196"/>
      <c r="M198" s="210"/>
      <c r="N198" s="79"/>
      <c r="O198" s="78"/>
      <c r="P198" s="83"/>
      <c r="Q198" s="84"/>
      <c r="R198" s="84"/>
      <c r="S198" s="85"/>
      <c r="T198" s="86"/>
      <c r="U198" s="87"/>
      <c r="V198" s="85"/>
      <c r="W198" s="88"/>
      <c r="X198" s="88"/>
      <c r="Y198" s="70"/>
    </row>
    <row r="199" spans="1:25" ht="102.75" customHeight="1">
      <c r="A199" s="71">
        <v>101</v>
      </c>
      <c r="B199" s="72" t="s">
        <v>281</v>
      </c>
      <c r="C199" s="73" t="s">
        <v>282</v>
      </c>
      <c r="D199" s="73" t="s">
        <v>61</v>
      </c>
      <c r="E199" s="191">
        <v>15.719</v>
      </c>
      <c r="F199" s="191">
        <v>15.719</v>
      </c>
      <c r="G199" s="194">
        <v>19.414</v>
      </c>
      <c r="H199" s="25" t="s">
        <v>255</v>
      </c>
      <c r="I199" s="101" t="s">
        <v>23</v>
      </c>
      <c r="J199" s="102" t="s">
        <v>628</v>
      </c>
      <c r="K199" s="191">
        <v>21.706</v>
      </c>
      <c r="L199" s="194">
        <v>67.451</v>
      </c>
      <c r="M199" s="209">
        <f>L199-K199</f>
        <v>45.74499999999999</v>
      </c>
      <c r="N199" s="100">
        <v>0</v>
      </c>
      <c r="O199" s="73" t="s">
        <v>23</v>
      </c>
      <c r="P199" s="103" t="s">
        <v>673</v>
      </c>
      <c r="Q199" s="104" t="s">
        <v>674</v>
      </c>
      <c r="R199" s="104" t="s">
        <v>467</v>
      </c>
      <c r="S199" s="105" t="s">
        <v>0</v>
      </c>
      <c r="T199" s="106" t="s">
        <v>468</v>
      </c>
      <c r="U199" s="121">
        <v>94</v>
      </c>
      <c r="V199" s="108"/>
      <c r="W199" s="17"/>
      <c r="X199" s="17"/>
      <c r="Y199" s="15"/>
    </row>
    <row r="200" spans="1:25" ht="52.5" customHeight="1">
      <c r="A200" s="71">
        <v>102</v>
      </c>
      <c r="B200" s="72" t="s">
        <v>283</v>
      </c>
      <c r="C200" s="73" t="s">
        <v>284</v>
      </c>
      <c r="D200" s="73" t="s">
        <v>61</v>
      </c>
      <c r="E200" s="191">
        <v>11.248</v>
      </c>
      <c r="F200" s="191">
        <v>11.248</v>
      </c>
      <c r="G200" s="194">
        <v>10.565</v>
      </c>
      <c r="H200" s="25" t="s">
        <v>255</v>
      </c>
      <c r="I200" s="101" t="s">
        <v>23</v>
      </c>
      <c r="J200" s="102" t="s">
        <v>627</v>
      </c>
      <c r="K200" s="191">
        <v>10.653</v>
      </c>
      <c r="L200" s="194">
        <v>5.664</v>
      </c>
      <c r="M200" s="209">
        <f>L200-K200</f>
        <v>-4.989000000000001</v>
      </c>
      <c r="N200" s="100">
        <v>0</v>
      </c>
      <c r="O200" s="73" t="s">
        <v>23</v>
      </c>
      <c r="P200" s="103" t="s">
        <v>675</v>
      </c>
      <c r="Q200" s="104"/>
      <c r="R200" s="120" t="s">
        <v>417</v>
      </c>
      <c r="S200" s="105" t="s">
        <v>417</v>
      </c>
      <c r="T200" s="108" t="s">
        <v>417</v>
      </c>
      <c r="U200" s="139">
        <v>95</v>
      </c>
      <c r="V200" s="108" t="s">
        <v>51</v>
      </c>
      <c r="W200" s="17"/>
      <c r="X200" s="17"/>
      <c r="Y200" s="15"/>
    </row>
    <row r="201" spans="1:25" ht="409.5" customHeight="1">
      <c r="A201" s="253">
        <v>103</v>
      </c>
      <c r="B201" s="255" t="s">
        <v>285</v>
      </c>
      <c r="C201" s="251" t="s">
        <v>286</v>
      </c>
      <c r="D201" s="251" t="s">
        <v>2</v>
      </c>
      <c r="E201" s="257">
        <v>421.344</v>
      </c>
      <c r="F201" s="257">
        <v>147.515548</v>
      </c>
      <c r="G201" s="259">
        <v>126.989303</v>
      </c>
      <c r="H201" s="261" t="s">
        <v>676</v>
      </c>
      <c r="I201" s="263" t="s">
        <v>537</v>
      </c>
      <c r="J201" s="277" t="s">
        <v>677</v>
      </c>
      <c r="K201" s="245">
        <v>22.714</v>
      </c>
      <c r="L201" s="247">
        <v>323.352</v>
      </c>
      <c r="M201" s="247">
        <f>L201-K201</f>
        <v>300.638</v>
      </c>
      <c r="N201" s="249">
        <v>0</v>
      </c>
      <c r="O201" s="251" t="s">
        <v>602</v>
      </c>
      <c r="P201" s="235" t="s">
        <v>719</v>
      </c>
      <c r="Q201" s="237" t="s">
        <v>678</v>
      </c>
      <c r="R201" s="239" t="s">
        <v>417</v>
      </c>
      <c r="S201" s="241" t="s">
        <v>417</v>
      </c>
      <c r="T201" s="241" t="s">
        <v>417</v>
      </c>
      <c r="U201" s="243">
        <v>96</v>
      </c>
      <c r="V201" s="241" t="s">
        <v>29</v>
      </c>
      <c r="W201" s="233"/>
      <c r="X201" s="233" t="s">
        <v>38</v>
      </c>
      <c r="Y201" s="233"/>
    </row>
    <row r="202" spans="1:25" ht="225" customHeight="1">
      <c r="A202" s="254"/>
      <c r="B202" s="256"/>
      <c r="C202" s="252"/>
      <c r="D202" s="252"/>
      <c r="E202" s="258"/>
      <c r="F202" s="258"/>
      <c r="G202" s="260"/>
      <c r="H202" s="262"/>
      <c r="I202" s="264"/>
      <c r="J202" s="278"/>
      <c r="K202" s="246"/>
      <c r="L202" s="248"/>
      <c r="M202" s="248"/>
      <c r="N202" s="250"/>
      <c r="O202" s="252"/>
      <c r="P202" s="236"/>
      <c r="Q202" s="238"/>
      <c r="R202" s="240"/>
      <c r="S202" s="242"/>
      <c r="T202" s="242"/>
      <c r="U202" s="244"/>
      <c r="V202" s="242"/>
      <c r="W202" s="234"/>
      <c r="X202" s="234"/>
      <c r="Y202" s="234"/>
    </row>
    <row r="203" spans="1:25" s="89" customFormat="1" ht="13.5">
      <c r="A203" s="76"/>
      <c r="B203" s="77" t="s">
        <v>287</v>
      </c>
      <c r="C203" s="78"/>
      <c r="D203" s="78"/>
      <c r="E203" s="195"/>
      <c r="F203" s="195"/>
      <c r="G203" s="196"/>
      <c r="H203" s="80"/>
      <c r="I203" s="81"/>
      <c r="J203" s="82"/>
      <c r="K203" s="195"/>
      <c r="L203" s="196"/>
      <c r="M203" s="210"/>
      <c r="N203" s="79"/>
      <c r="O203" s="78"/>
      <c r="P203" s="83"/>
      <c r="Q203" s="84"/>
      <c r="R203" s="84"/>
      <c r="S203" s="85"/>
      <c r="T203" s="86"/>
      <c r="U203" s="87"/>
      <c r="V203" s="85"/>
      <c r="W203" s="88"/>
      <c r="X203" s="88"/>
      <c r="Y203" s="70"/>
    </row>
    <row r="204" spans="1:25" ht="82.5" customHeight="1">
      <c r="A204" s="71">
        <v>104</v>
      </c>
      <c r="B204" s="72" t="s">
        <v>288</v>
      </c>
      <c r="C204" s="73" t="s">
        <v>289</v>
      </c>
      <c r="D204" s="73" t="s">
        <v>61</v>
      </c>
      <c r="E204" s="191">
        <v>29.62</v>
      </c>
      <c r="F204" s="191">
        <v>29.62</v>
      </c>
      <c r="G204" s="194">
        <v>18.21</v>
      </c>
      <c r="H204" s="25" t="s">
        <v>255</v>
      </c>
      <c r="I204" s="101" t="s">
        <v>23</v>
      </c>
      <c r="J204" s="102" t="s">
        <v>628</v>
      </c>
      <c r="K204" s="202">
        <v>22.831</v>
      </c>
      <c r="L204" s="194">
        <v>23.616</v>
      </c>
      <c r="M204" s="209">
        <f>L204-K204</f>
        <v>0.7850000000000001</v>
      </c>
      <c r="N204" s="100">
        <v>0</v>
      </c>
      <c r="O204" s="73" t="s">
        <v>23</v>
      </c>
      <c r="P204" s="103" t="s">
        <v>679</v>
      </c>
      <c r="Q204" s="144"/>
      <c r="R204" s="104" t="s">
        <v>467</v>
      </c>
      <c r="S204" s="105" t="s">
        <v>0</v>
      </c>
      <c r="T204" s="106" t="s">
        <v>468</v>
      </c>
      <c r="U204" s="121">
        <v>97</v>
      </c>
      <c r="V204" s="108" t="s">
        <v>51</v>
      </c>
      <c r="W204" s="17"/>
      <c r="X204" s="17"/>
      <c r="Y204" s="15"/>
    </row>
    <row r="205" spans="1:25" s="89" customFormat="1" ht="13.5">
      <c r="A205" s="76"/>
      <c r="B205" s="77" t="s">
        <v>290</v>
      </c>
      <c r="C205" s="78"/>
      <c r="D205" s="78"/>
      <c r="E205" s="195"/>
      <c r="F205" s="195"/>
      <c r="G205" s="196"/>
      <c r="H205" s="80"/>
      <c r="I205" s="81"/>
      <c r="J205" s="82"/>
      <c r="K205" s="195"/>
      <c r="L205" s="196"/>
      <c r="M205" s="210"/>
      <c r="N205" s="79"/>
      <c r="O205" s="78"/>
      <c r="P205" s="83"/>
      <c r="Q205" s="84"/>
      <c r="R205" s="84"/>
      <c r="S205" s="85"/>
      <c r="T205" s="86"/>
      <c r="U205" s="87"/>
      <c r="V205" s="85"/>
      <c r="W205" s="88"/>
      <c r="X205" s="88"/>
      <c r="Y205" s="70"/>
    </row>
    <row r="206" spans="1:25" ht="13.5">
      <c r="A206" s="71"/>
      <c r="B206" s="72"/>
      <c r="C206" s="73"/>
      <c r="D206" s="73"/>
      <c r="E206" s="191"/>
      <c r="F206" s="191"/>
      <c r="G206" s="175"/>
      <c r="H206" s="25"/>
      <c r="I206" s="26"/>
      <c r="J206" s="27"/>
      <c r="K206" s="191"/>
      <c r="L206" s="175"/>
      <c r="M206" s="174"/>
      <c r="N206" s="92"/>
      <c r="O206" s="29"/>
      <c r="P206" s="30"/>
      <c r="Q206" s="104"/>
      <c r="R206" s="104"/>
      <c r="S206" s="105"/>
      <c r="T206" s="106"/>
      <c r="U206" s="107"/>
      <c r="V206" s="97"/>
      <c r="W206" s="16"/>
      <c r="X206" s="16"/>
      <c r="Y206" s="14"/>
    </row>
    <row r="207" spans="1:25" s="89" customFormat="1" ht="13.5">
      <c r="A207" s="76"/>
      <c r="B207" s="77" t="s">
        <v>291</v>
      </c>
      <c r="C207" s="78"/>
      <c r="D207" s="78"/>
      <c r="E207" s="195"/>
      <c r="F207" s="195"/>
      <c r="G207" s="196"/>
      <c r="H207" s="80"/>
      <c r="I207" s="81"/>
      <c r="J207" s="82"/>
      <c r="K207" s="195"/>
      <c r="L207" s="196"/>
      <c r="M207" s="210"/>
      <c r="N207" s="79"/>
      <c r="O207" s="78"/>
      <c r="P207" s="83"/>
      <c r="Q207" s="84"/>
      <c r="R207" s="84"/>
      <c r="S207" s="85"/>
      <c r="T207" s="86"/>
      <c r="U207" s="87"/>
      <c r="V207" s="85"/>
      <c r="W207" s="88"/>
      <c r="X207" s="88"/>
      <c r="Y207" s="70"/>
    </row>
    <row r="208" spans="1:25" ht="409.5" customHeight="1">
      <c r="A208" s="71">
        <v>105</v>
      </c>
      <c r="B208" s="72" t="s">
        <v>292</v>
      </c>
      <c r="C208" s="73" t="s">
        <v>293</v>
      </c>
      <c r="D208" s="73" t="s">
        <v>294</v>
      </c>
      <c r="E208" s="191">
        <v>194.4</v>
      </c>
      <c r="F208" s="191">
        <v>194.4</v>
      </c>
      <c r="G208" s="207">
        <v>187.602</v>
      </c>
      <c r="H208" s="25" t="s">
        <v>255</v>
      </c>
      <c r="I208" s="101" t="s">
        <v>23</v>
      </c>
      <c r="J208" s="102" t="s">
        <v>628</v>
      </c>
      <c r="K208" s="202">
        <v>194.4</v>
      </c>
      <c r="L208" s="214">
        <v>227.448</v>
      </c>
      <c r="M208" s="209">
        <f>L208-K208</f>
        <v>33.048</v>
      </c>
      <c r="N208" s="161">
        <v>0</v>
      </c>
      <c r="O208" s="73" t="s">
        <v>602</v>
      </c>
      <c r="P208" s="103" t="s">
        <v>680</v>
      </c>
      <c r="Q208" s="144" t="s">
        <v>681</v>
      </c>
      <c r="R208" s="104" t="s">
        <v>469</v>
      </c>
      <c r="S208" s="105" t="s">
        <v>0</v>
      </c>
      <c r="T208" s="106" t="s">
        <v>470</v>
      </c>
      <c r="U208" s="121">
        <v>98</v>
      </c>
      <c r="V208" s="108" t="s">
        <v>51</v>
      </c>
      <c r="W208" s="17" t="s">
        <v>38</v>
      </c>
      <c r="X208" s="17" t="s">
        <v>32</v>
      </c>
      <c r="Y208" s="15"/>
    </row>
    <row r="209" spans="1:25" s="89" customFormat="1" ht="13.5">
      <c r="A209" s="76"/>
      <c r="B209" s="77" t="s">
        <v>295</v>
      </c>
      <c r="C209" s="78"/>
      <c r="D209" s="78"/>
      <c r="E209" s="195"/>
      <c r="F209" s="195"/>
      <c r="G209" s="196"/>
      <c r="H209" s="80"/>
      <c r="I209" s="81"/>
      <c r="J209" s="82"/>
      <c r="K209" s="195"/>
      <c r="L209" s="196"/>
      <c r="M209" s="210"/>
      <c r="N209" s="79"/>
      <c r="O209" s="78"/>
      <c r="P209" s="83"/>
      <c r="Q209" s="84"/>
      <c r="R209" s="84"/>
      <c r="S209" s="85"/>
      <c r="T209" s="86"/>
      <c r="U209" s="87"/>
      <c r="V209" s="85"/>
      <c r="W209" s="88"/>
      <c r="X209" s="88"/>
      <c r="Y209" s="70"/>
    </row>
    <row r="210" spans="1:25" ht="97.5" customHeight="1">
      <c r="A210" s="71">
        <v>106</v>
      </c>
      <c r="B210" s="72" t="s">
        <v>296</v>
      </c>
      <c r="C210" s="73" t="s">
        <v>298</v>
      </c>
      <c r="D210" s="73" t="s">
        <v>61</v>
      </c>
      <c r="E210" s="191">
        <v>27.005</v>
      </c>
      <c r="F210" s="191">
        <v>27.005</v>
      </c>
      <c r="G210" s="207">
        <v>24.738</v>
      </c>
      <c r="H210" s="25" t="s">
        <v>255</v>
      </c>
      <c r="I210" s="101" t="s">
        <v>23</v>
      </c>
      <c r="J210" s="102" t="s">
        <v>627</v>
      </c>
      <c r="K210" s="191">
        <v>26.751</v>
      </c>
      <c r="L210" s="214">
        <v>47.329</v>
      </c>
      <c r="M210" s="209">
        <f>L210-K210</f>
        <v>20.578</v>
      </c>
      <c r="N210" s="100">
        <v>0</v>
      </c>
      <c r="O210" s="73" t="s">
        <v>23</v>
      </c>
      <c r="P210" s="103" t="s">
        <v>682</v>
      </c>
      <c r="Q210" s="144" t="s">
        <v>683</v>
      </c>
      <c r="R210" s="104" t="s">
        <v>469</v>
      </c>
      <c r="S210" s="105" t="s">
        <v>0</v>
      </c>
      <c r="T210" s="106" t="s">
        <v>471</v>
      </c>
      <c r="U210" s="121">
        <v>99</v>
      </c>
      <c r="V210" s="108"/>
      <c r="W210" s="17"/>
      <c r="X210" s="17"/>
      <c r="Y210" s="15"/>
    </row>
    <row r="211" spans="1:25" s="89" customFormat="1" ht="13.5">
      <c r="A211" s="76"/>
      <c r="B211" s="77" t="s">
        <v>299</v>
      </c>
      <c r="C211" s="78"/>
      <c r="D211" s="78"/>
      <c r="E211" s="195"/>
      <c r="F211" s="195"/>
      <c r="G211" s="196"/>
      <c r="H211" s="80"/>
      <c r="I211" s="81"/>
      <c r="J211" s="82"/>
      <c r="K211" s="195"/>
      <c r="L211" s="196"/>
      <c r="M211" s="210"/>
      <c r="N211" s="79"/>
      <c r="O211" s="78"/>
      <c r="P211" s="83"/>
      <c r="Q211" s="84"/>
      <c r="R211" s="84"/>
      <c r="S211" s="85"/>
      <c r="T211" s="86"/>
      <c r="U211" s="87"/>
      <c r="V211" s="85"/>
      <c r="W211" s="88"/>
      <c r="X211" s="88"/>
      <c r="Y211" s="70"/>
    </row>
    <row r="212" spans="1:25" ht="84.75" customHeight="1">
      <c r="A212" s="71">
        <v>107</v>
      </c>
      <c r="B212" s="72" t="s">
        <v>300</v>
      </c>
      <c r="C212" s="73" t="s">
        <v>301</v>
      </c>
      <c r="D212" s="73" t="s">
        <v>61</v>
      </c>
      <c r="E212" s="202">
        <v>93.837</v>
      </c>
      <c r="F212" s="202">
        <v>93.837</v>
      </c>
      <c r="G212" s="194">
        <v>70.467</v>
      </c>
      <c r="H212" s="25" t="s">
        <v>255</v>
      </c>
      <c r="I212" s="101" t="s">
        <v>23</v>
      </c>
      <c r="J212" s="102" t="s">
        <v>628</v>
      </c>
      <c r="K212" s="202">
        <v>89.198</v>
      </c>
      <c r="L212" s="194">
        <v>140.005</v>
      </c>
      <c r="M212" s="209">
        <f>L212-K212</f>
        <v>50.807</v>
      </c>
      <c r="N212" s="100">
        <v>0</v>
      </c>
      <c r="O212" s="73" t="s">
        <v>23</v>
      </c>
      <c r="P212" s="103" t="s">
        <v>684</v>
      </c>
      <c r="Q212" s="144" t="s">
        <v>685</v>
      </c>
      <c r="R212" s="104" t="s">
        <v>472</v>
      </c>
      <c r="S212" s="105" t="s">
        <v>0</v>
      </c>
      <c r="T212" s="145" t="s">
        <v>473</v>
      </c>
      <c r="U212" s="121">
        <v>100</v>
      </c>
      <c r="V212" s="108"/>
      <c r="W212" s="17"/>
      <c r="X212" s="17"/>
      <c r="Y212" s="15"/>
    </row>
    <row r="213" spans="1:25" s="89" customFormat="1" ht="13.5">
      <c r="A213" s="76"/>
      <c r="B213" s="77" t="s">
        <v>302</v>
      </c>
      <c r="C213" s="78"/>
      <c r="D213" s="78"/>
      <c r="E213" s="195"/>
      <c r="F213" s="195"/>
      <c r="G213" s="196"/>
      <c r="H213" s="80"/>
      <c r="I213" s="81"/>
      <c r="J213" s="82"/>
      <c r="K213" s="195"/>
      <c r="L213" s="196"/>
      <c r="M213" s="210"/>
      <c r="N213" s="79"/>
      <c r="O213" s="78"/>
      <c r="P213" s="83"/>
      <c r="Q213" s="84"/>
      <c r="R213" s="84"/>
      <c r="S213" s="85"/>
      <c r="T213" s="86"/>
      <c r="U213" s="87"/>
      <c r="V213" s="85"/>
      <c r="W213" s="88"/>
      <c r="X213" s="88"/>
      <c r="Y213" s="70"/>
    </row>
    <row r="214" spans="1:25" ht="93.75" customHeight="1">
      <c r="A214" s="71">
        <v>108</v>
      </c>
      <c r="B214" s="72" t="s">
        <v>303</v>
      </c>
      <c r="C214" s="73" t="s">
        <v>100</v>
      </c>
      <c r="D214" s="73" t="s">
        <v>61</v>
      </c>
      <c r="E214" s="191">
        <v>331.752</v>
      </c>
      <c r="F214" s="191">
        <v>331.752</v>
      </c>
      <c r="G214" s="175">
        <v>248.075</v>
      </c>
      <c r="H214" s="25" t="s">
        <v>255</v>
      </c>
      <c r="I214" s="26" t="s">
        <v>23</v>
      </c>
      <c r="J214" s="27" t="s">
        <v>594</v>
      </c>
      <c r="K214" s="191">
        <v>383.027</v>
      </c>
      <c r="L214" s="175">
        <v>406.589</v>
      </c>
      <c r="M214" s="174">
        <f>L214-K214</f>
        <v>23.562000000000012</v>
      </c>
      <c r="N214" s="25">
        <v>0</v>
      </c>
      <c r="O214" s="29" t="s">
        <v>23</v>
      </c>
      <c r="P214" s="30" t="s">
        <v>600</v>
      </c>
      <c r="Q214" s="104"/>
      <c r="R214" s="104" t="s">
        <v>474</v>
      </c>
      <c r="S214" s="105" t="s">
        <v>0</v>
      </c>
      <c r="T214" s="106" t="s">
        <v>475</v>
      </c>
      <c r="U214" s="121">
        <v>101</v>
      </c>
      <c r="V214" s="108" t="s">
        <v>51</v>
      </c>
      <c r="W214" s="17" t="s">
        <v>38</v>
      </c>
      <c r="X214" s="17"/>
      <c r="Y214" s="15"/>
    </row>
    <row r="215" spans="1:25" s="89" customFormat="1" ht="13.5">
      <c r="A215" s="76"/>
      <c r="B215" s="77" t="s">
        <v>304</v>
      </c>
      <c r="C215" s="78"/>
      <c r="D215" s="78"/>
      <c r="E215" s="195"/>
      <c r="F215" s="195"/>
      <c r="G215" s="196"/>
      <c r="H215" s="80"/>
      <c r="I215" s="81"/>
      <c r="J215" s="82"/>
      <c r="K215" s="195"/>
      <c r="L215" s="196"/>
      <c r="M215" s="210"/>
      <c r="N215" s="79"/>
      <c r="O215" s="78"/>
      <c r="P215" s="83"/>
      <c r="Q215" s="84"/>
      <c r="R215" s="84"/>
      <c r="S215" s="85"/>
      <c r="T215" s="86"/>
      <c r="U215" s="87"/>
      <c r="V215" s="85"/>
      <c r="W215" s="88"/>
      <c r="X215" s="88"/>
      <c r="Y215" s="70"/>
    </row>
    <row r="216" spans="1:25" ht="87.75" customHeight="1">
      <c r="A216" s="71">
        <v>109</v>
      </c>
      <c r="B216" s="72" t="s">
        <v>305</v>
      </c>
      <c r="C216" s="73" t="s">
        <v>100</v>
      </c>
      <c r="D216" s="73" t="s">
        <v>61</v>
      </c>
      <c r="E216" s="191">
        <v>223.008</v>
      </c>
      <c r="F216" s="191">
        <v>223.008</v>
      </c>
      <c r="G216" s="175">
        <v>184.28</v>
      </c>
      <c r="H216" s="25" t="s">
        <v>255</v>
      </c>
      <c r="I216" s="26" t="s">
        <v>23</v>
      </c>
      <c r="J216" s="27" t="s">
        <v>594</v>
      </c>
      <c r="K216" s="191">
        <v>257.882</v>
      </c>
      <c r="L216" s="175">
        <v>230.663</v>
      </c>
      <c r="M216" s="174">
        <f>L216-K216</f>
        <v>-27.218999999999994</v>
      </c>
      <c r="N216" s="25">
        <v>0</v>
      </c>
      <c r="O216" s="29" t="s">
        <v>23</v>
      </c>
      <c r="P216" s="30" t="s">
        <v>610</v>
      </c>
      <c r="Q216" s="104"/>
      <c r="R216" s="104" t="s">
        <v>474</v>
      </c>
      <c r="S216" s="105" t="s">
        <v>0</v>
      </c>
      <c r="T216" s="106" t="s">
        <v>475</v>
      </c>
      <c r="U216" s="121">
        <v>102</v>
      </c>
      <c r="V216" s="108"/>
      <c r="W216" s="17" t="s">
        <v>38</v>
      </c>
      <c r="X216" s="17"/>
      <c r="Y216" s="15"/>
    </row>
    <row r="217" spans="1:25" s="89" customFormat="1" ht="13.5">
      <c r="A217" s="76"/>
      <c r="B217" s="77" t="s">
        <v>306</v>
      </c>
      <c r="C217" s="78"/>
      <c r="D217" s="78"/>
      <c r="E217" s="195"/>
      <c r="F217" s="195"/>
      <c r="G217" s="196"/>
      <c r="H217" s="80"/>
      <c r="I217" s="81"/>
      <c r="J217" s="82"/>
      <c r="K217" s="195"/>
      <c r="L217" s="196"/>
      <c r="M217" s="210"/>
      <c r="N217" s="79"/>
      <c r="O217" s="78"/>
      <c r="P217" s="83"/>
      <c r="Q217" s="84"/>
      <c r="R217" s="84"/>
      <c r="S217" s="85"/>
      <c r="T217" s="86"/>
      <c r="U217" s="87"/>
      <c r="V217" s="85"/>
      <c r="W217" s="88"/>
      <c r="X217" s="88"/>
      <c r="Y217" s="70"/>
    </row>
    <row r="218" spans="1:25" ht="91.5" customHeight="1">
      <c r="A218" s="71">
        <v>110</v>
      </c>
      <c r="B218" s="72" t="s">
        <v>307</v>
      </c>
      <c r="C218" s="73" t="s">
        <v>100</v>
      </c>
      <c r="D218" s="73" t="s">
        <v>61</v>
      </c>
      <c r="E218" s="191">
        <v>13.413</v>
      </c>
      <c r="F218" s="191">
        <v>13.413</v>
      </c>
      <c r="G218" s="175">
        <v>8.750994</v>
      </c>
      <c r="H218" s="25" t="s">
        <v>255</v>
      </c>
      <c r="I218" s="26" t="s">
        <v>23</v>
      </c>
      <c r="J218" s="27" t="s">
        <v>594</v>
      </c>
      <c r="K218" s="191">
        <v>13.451</v>
      </c>
      <c r="L218" s="175">
        <v>12.092</v>
      </c>
      <c r="M218" s="174">
        <f>L218-K218</f>
        <v>-1.359</v>
      </c>
      <c r="N218" s="25">
        <v>0</v>
      </c>
      <c r="O218" s="29" t="s">
        <v>23</v>
      </c>
      <c r="P218" s="30" t="s">
        <v>610</v>
      </c>
      <c r="Q218" s="104"/>
      <c r="R218" s="104" t="s">
        <v>474</v>
      </c>
      <c r="S218" s="105" t="s">
        <v>0</v>
      </c>
      <c r="T218" s="106" t="s">
        <v>475</v>
      </c>
      <c r="U218" s="121">
        <v>103</v>
      </c>
      <c r="V218" s="108"/>
      <c r="W218" s="17"/>
      <c r="X218" s="17"/>
      <c r="Y218" s="15"/>
    </row>
    <row r="219" spans="1:25" s="89" customFormat="1" ht="13.5">
      <c r="A219" s="76"/>
      <c r="B219" s="77" t="s">
        <v>308</v>
      </c>
      <c r="C219" s="78"/>
      <c r="D219" s="78"/>
      <c r="E219" s="195"/>
      <c r="F219" s="195"/>
      <c r="G219" s="196"/>
      <c r="H219" s="80"/>
      <c r="I219" s="81"/>
      <c r="J219" s="82"/>
      <c r="K219" s="195"/>
      <c r="L219" s="196"/>
      <c r="M219" s="210"/>
      <c r="N219" s="79"/>
      <c r="O219" s="78"/>
      <c r="P219" s="83"/>
      <c r="Q219" s="84"/>
      <c r="R219" s="84"/>
      <c r="S219" s="85"/>
      <c r="T219" s="86"/>
      <c r="U219" s="87"/>
      <c r="V219" s="85"/>
      <c r="W219" s="88"/>
      <c r="X219" s="88"/>
      <c r="Y219" s="70"/>
    </row>
    <row r="220" spans="1:25" ht="69" customHeight="1">
      <c r="A220" s="71">
        <v>111</v>
      </c>
      <c r="B220" s="72" t="s">
        <v>309</v>
      </c>
      <c r="C220" s="73" t="s">
        <v>310</v>
      </c>
      <c r="D220" s="73" t="s">
        <v>268</v>
      </c>
      <c r="E220" s="191">
        <v>15.741</v>
      </c>
      <c r="F220" s="191">
        <v>15.741</v>
      </c>
      <c r="G220" s="175">
        <v>22.361</v>
      </c>
      <c r="H220" s="25" t="s">
        <v>255</v>
      </c>
      <c r="I220" s="26" t="s">
        <v>23</v>
      </c>
      <c r="J220" s="27" t="s">
        <v>518</v>
      </c>
      <c r="K220" s="191">
        <v>18.536</v>
      </c>
      <c r="L220" s="175">
        <v>18.535</v>
      </c>
      <c r="M220" s="174">
        <f>L220-K220</f>
        <v>-0.0010000000000012221</v>
      </c>
      <c r="N220" s="25">
        <v>0</v>
      </c>
      <c r="O220" s="29" t="s">
        <v>23</v>
      </c>
      <c r="P220" s="30" t="s">
        <v>587</v>
      </c>
      <c r="Q220" s="104"/>
      <c r="R220" s="104" t="s">
        <v>476</v>
      </c>
      <c r="S220" s="105" t="s">
        <v>0</v>
      </c>
      <c r="T220" s="106" t="s">
        <v>477</v>
      </c>
      <c r="U220" s="121">
        <v>104</v>
      </c>
      <c r="V220" s="108"/>
      <c r="W220" s="17"/>
      <c r="X220" s="17"/>
      <c r="Y220" s="15"/>
    </row>
    <row r="221" spans="1:25" ht="44.25" customHeight="1">
      <c r="A221" s="71">
        <v>112</v>
      </c>
      <c r="B221" s="72" t="s">
        <v>311</v>
      </c>
      <c r="C221" s="73" t="s">
        <v>312</v>
      </c>
      <c r="D221" s="73" t="s">
        <v>268</v>
      </c>
      <c r="E221" s="191">
        <v>13.185</v>
      </c>
      <c r="F221" s="191">
        <v>13.185</v>
      </c>
      <c r="G221" s="175">
        <v>13.019</v>
      </c>
      <c r="H221" s="25" t="s">
        <v>255</v>
      </c>
      <c r="I221" s="26" t="s">
        <v>23</v>
      </c>
      <c r="J221" s="27" t="s">
        <v>518</v>
      </c>
      <c r="K221" s="191">
        <v>12.423</v>
      </c>
      <c r="L221" s="175">
        <v>12.423</v>
      </c>
      <c r="M221" s="174">
        <f>L221-K221</f>
        <v>0</v>
      </c>
      <c r="N221" s="25">
        <v>0</v>
      </c>
      <c r="O221" s="29" t="s">
        <v>23</v>
      </c>
      <c r="P221" s="30" t="s">
        <v>587</v>
      </c>
      <c r="Q221" s="104"/>
      <c r="R221" s="120" t="s">
        <v>1</v>
      </c>
      <c r="S221" s="120" t="s">
        <v>1</v>
      </c>
      <c r="T221" s="120" t="s">
        <v>1</v>
      </c>
      <c r="U221" s="121">
        <v>105</v>
      </c>
      <c r="V221" s="108"/>
      <c r="W221" s="17"/>
      <c r="X221" s="17"/>
      <c r="Y221" s="15"/>
    </row>
    <row r="222" spans="1:25" s="89" customFormat="1" ht="13.5">
      <c r="A222" s="76"/>
      <c r="B222" s="77" t="s">
        <v>313</v>
      </c>
      <c r="C222" s="78"/>
      <c r="D222" s="78"/>
      <c r="E222" s="195"/>
      <c r="F222" s="195"/>
      <c r="G222" s="196"/>
      <c r="H222" s="80"/>
      <c r="I222" s="81"/>
      <c r="J222" s="82"/>
      <c r="K222" s="195"/>
      <c r="L222" s="196"/>
      <c r="M222" s="210"/>
      <c r="N222" s="79"/>
      <c r="O222" s="78"/>
      <c r="P222" s="83"/>
      <c r="Q222" s="84"/>
      <c r="R222" s="84"/>
      <c r="S222" s="85"/>
      <c r="T222" s="86"/>
      <c r="U222" s="87"/>
      <c r="V222" s="85"/>
      <c r="W222" s="88"/>
      <c r="X222" s="88"/>
      <c r="Y222" s="70"/>
    </row>
    <row r="223" spans="1:25" ht="63" customHeight="1">
      <c r="A223" s="71">
        <v>113</v>
      </c>
      <c r="B223" s="72" t="s">
        <v>314</v>
      </c>
      <c r="C223" s="73" t="s">
        <v>315</v>
      </c>
      <c r="D223" s="73" t="s">
        <v>268</v>
      </c>
      <c r="E223" s="191">
        <v>84.508</v>
      </c>
      <c r="F223" s="191">
        <v>84.508</v>
      </c>
      <c r="G223" s="175">
        <v>80.501</v>
      </c>
      <c r="H223" s="25" t="s">
        <v>255</v>
      </c>
      <c r="I223" s="26" t="s">
        <v>23</v>
      </c>
      <c r="J223" s="27" t="s">
        <v>518</v>
      </c>
      <c r="K223" s="191">
        <v>77.339</v>
      </c>
      <c r="L223" s="175">
        <v>90.647</v>
      </c>
      <c r="M223" s="174">
        <f>L223-K223</f>
        <v>13.308000000000007</v>
      </c>
      <c r="N223" s="25">
        <v>0</v>
      </c>
      <c r="O223" s="29" t="s">
        <v>23</v>
      </c>
      <c r="P223" s="30" t="s">
        <v>551</v>
      </c>
      <c r="Q223" s="104" t="s">
        <v>552</v>
      </c>
      <c r="R223" s="104" t="s">
        <v>478</v>
      </c>
      <c r="S223" s="105" t="s">
        <v>0</v>
      </c>
      <c r="T223" s="106" t="s">
        <v>479</v>
      </c>
      <c r="U223" s="121">
        <v>106</v>
      </c>
      <c r="V223" s="108"/>
      <c r="W223" s="17" t="s">
        <v>38</v>
      </c>
      <c r="X223" s="17"/>
      <c r="Y223" s="15"/>
    </row>
    <row r="224" spans="1:25" s="89" customFormat="1" ht="13.5">
      <c r="A224" s="76"/>
      <c r="B224" s="77" t="s">
        <v>316</v>
      </c>
      <c r="C224" s="78"/>
      <c r="D224" s="78"/>
      <c r="E224" s="195"/>
      <c r="F224" s="195"/>
      <c r="G224" s="196"/>
      <c r="H224" s="80"/>
      <c r="I224" s="81"/>
      <c r="J224" s="82"/>
      <c r="K224" s="195"/>
      <c r="L224" s="196"/>
      <c r="M224" s="210"/>
      <c r="N224" s="79"/>
      <c r="O224" s="78"/>
      <c r="P224" s="83"/>
      <c r="Q224" s="84"/>
      <c r="R224" s="84"/>
      <c r="S224" s="85"/>
      <c r="T224" s="86"/>
      <c r="U224" s="87"/>
      <c r="V224" s="85"/>
      <c r="W224" s="88"/>
      <c r="X224" s="88"/>
      <c r="Y224" s="70"/>
    </row>
    <row r="225" spans="1:25" ht="82.5" customHeight="1">
      <c r="A225" s="71">
        <v>114</v>
      </c>
      <c r="B225" s="72" t="s">
        <v>317</v>
      </c>
      <c r="C225" s="73" t="s">
        <v>247</v>
      </c>
      <c r="D225" s="73" t="s">
        <v>755</v>
      </c>
      <c r="E225" s="191">
        <v>213.114</v>
      </c>
      <c r="F225" s="191">
        <v>440.251</v>
      </c>
      <c r="G225" s="194">
        <v>416.855</v>
      </c>
      <c r="H225" s="25" t="s">
        <v>751</v>
      </c>
      <c r="I225" s="26" t="s">
        <v>23</v>
      </c>
      <c r="J225" s="27" t="s">
        <v>800</v>
      </c>
      <c r="K225" s="191">
        <v>268.103</v>
      </c>
      <c r="L225" s="194">
        <v>257.708</v>
      </c>
      <c r="M225" s="209">
        <f>L225-K225</f>
        <v>-10.394999999999982</v>
      </c>
      <c r="N225" s="100">
        <v>0</v>
      </c>
      <c r="O225" s="73" t="s">
        <v>23</v>
      </c>
      <c r="P225" s="103" t="s">
        <v>801</v>
      </c>
      <c r="Q225" s="104" t="s">
        <v>480</v>
      </c>
      <c r="R225" s="120" t="s">
        <v>481</v>
      </c>
      <c r="S225" s="105" t="s">
        <v>0</v>
      </c>
      <c r="T225" s="106" t="s">
        <v>482</v>
      </c>
      <c r="U225" s="121">
        <v>83</v>
      </c>
      <c r="V225" s="108"/>
      <c r="W225" s="17"/>
      <c r="X225" s="17"/>
      <c r="Y225" s="15"/>
    </row>
    <row r="226" spans="1:25" ht="372" customHeight="1">
      <c r="A226" s="71">
        <v>115</v>
      </c>
      <c r="B226" s="72" t="s">
        <v>318</v>
      </c>
      <c r="C226" s="73" t="s">
        <v>68</v>
      </c>
      <c r="D226" s="73" t="s">
        <v>69</v>
      </c>
      <c r="E226" s="191">
        <v>3008</v>
      </c>
      <c r="F226" s="191">
        <v>6016</v>
      </c>
      <c r="G226" s="198">
        <v>1918.731447</v>
      </c>
      <c r="H226" s="150" t="s">
        <v>802</v>
      </c>
      <c r="I226" s="26" t="s">
        <v>537</v>
      </c>
      <c r="J226" s="27" t="s">
        <v>803</v>
      </c>
      <c r="K226" s="191" t="s">
        <v>255</v>
      </c>
      <c r="L226" s="194">
        <v>2515</v>
      </c>
      <c r="M226" s="209">
        <v>2515</v>
      </c>
      <c r="N226" s="100">
        <v>0</v>
      </c>
      <c r="O226" s="73" t="s">
        <v>22</v>
      </c>
      <c r="P226" s="103" t="s">
        <v>830</v>
      </c>
      <c r="Q226" s="104" t="s">
        <v>483</v>
      </c>
      <c r="R226" s="120" t="s">
        <v>481</v>
      </c>
      <c r="S226" s="105" t="s">
        <v>0</v>
      </c>
      <c r="T226" s="106" t="s">
        <v>460</v>
      </c>
      <c r="U226" s="121" t="s">
        <v>255</v>
      </c>
      <c r="V226" s="108" t="s">
        <v>51</v>
      </c>
      <c r="W226" s="17"/>
      <c r="X226" s="17" t="s">
        <v>38</v>
      </c>
      <c r="Y226" s="15"/>
    </row>
    <row r="227" spans="1:25" s="89" customFormat="1" ht="13.5">
      <c r="A227" s="76"/>
      <c r="B227" s="77" t="s">
        <v>319</v>
      </c>
      <c r="C227" s="78"/>
      <c r="D227" s="78"/>
      <c r="E227" s="195"/>
      <c r="F227" s="195"/>
      <c r="G227" s="196"/>
      <c r="H227" s="80"/>
      <c r="I227" s="81"/>
      <c r="J227" s="82"/>
      <c r="K227" s="195"/>
      <c r="L227" s="196"/>
      <c r="M227" s="210"/>
      <c r="N227" s="79"/>
      <c r="O227" s="78"/>
      <c r="P227" s="83"/>
      <c r="Q227" s="84"/>
      <c r="R227" s="84"/>
      <c r="S227" s="85"/>
      <c r="T227" s="86"/>
      <c r="U227" s="87"/>
      <c r="V227" s="85"/>
      <c r="W227" s="88"/>
      <c r="X227" s="88"/>
      <c r="Y227" s="70"/>
    </row>
    <row r="228" spans="1:25" ht="13.5">
      <c r="A228" s="71"/>
      <c r="B228" s="72"/>
      <c r="C228" s="73"/>
      <c r="D228" s="73"/>
      <c r="E228" s="191"/>
      <c r="F228" s="191"/>
      <c r="G228" s="175"/>
      <c r="H228" s="25"/>
      <c r="I228" s="26"/>
      <c r="J228" s="27"/>
      <c r="K228" s="191"/>
      <c r="L228" s="175"/>
      <c r="M228" s="174"/>
      <c r="N228" s="92"/>
      <c r="O228" s="29"/>
      <c r="P228" s="30"/>
      <c r="Q228" s="104"/>
      <c r="R228" s="120"/>
      <c r="S228" s="105"/>
      <c r="T228" s="106"/>
      <c r="U228" s="121"/>
      <c r="V228" s="108"/>
      <c r="W228" s="17"/>
      <c r="X228" s="17"/>
      <c r="Y228" s="15"/>
    </row>
    <row r="229" spans="1:25" s="89" customFormat="1" ht="13.5">
      <c r="A229" s="76"/>
      <c r="B229" s="77" t="s">
        <v>320</v>
      </c>
      <c r="C229" s="78"/>
      <c r="D229" s="78"/>
      <c r="E229" s="195"/>
      <c r="F229" s="195"/>
      <c r="G229" s="196"/>
      <c r="H229" s="80"/>
      <c r="I229" s="81"/>
      <c r="J229" s="82"/>
      <c r="K229" s="195"/>
      <c r="L229" s="196"/>
      <c r="M229" s="210"/>
      <c r="N229" s="79"/>
      <c r="O229" s="78"/>
      <c r="P229" s="83"/>
      <c r="Q229" s="84"/>
      <c r="R229" s="84"/>
      <c r="S229" s="85"/>
      <c r="T229" s="86"/>
      <c r="U229" s="87"/>
      <c r="V229" s="85"/>
      <c r="W229" s="88"/>
      <c r="X229" s="88"/>
      <c r="Y229" s="70"/>
    </row>
    <row r="230" spans="1:25" ht="13.5">
      <c r="A230" s="71"/>
      <c r="B230" s="72"/>
      <c r="C230" s="73"/>
      <c r="D230" s="73"/>
      <c r="E230" s="191"/>
      <c r="F230" s="191"/>
      <c r="G230" s="175"/>
      <c r="H230" s="25"/>
      <c r="I230" s="26"/>
      <c r="J230" s="27"/>
      <c r="K230" s="191"/>
      <c r="L230" s="175"/>
      <c r="M230" s="174"/>
      <c r="N230" s="92"/>
      <c r="O230" s="29"/>
      <c r="P230" s="30"/>
      <c r="Q230" s="104"/>
      <c r="R230" s="120"/>
      <c r="S230" s="105"/>
      <c r="T230" s="106"/>
      <c r="U230" s="121"/>
      <c r="V230" s="108"/>
      <c r="W230" s="17"/>
      <c r="X230" s="17"/>
      <c r="Y230" s="15"/>
    </row>
    <row r="231" spans="1:25" s="89" customFormat="1" ht="13.5">
      <c r="A231" s="76"/>
      <c r="B231" s="77" t="s">
        <v>321</v>
      </c>
      <c r="C231" s="78"/>
      <c r="D231" s="78"/>
      <c r="E231" s="195"/>
      <c r="F231" s="195"/>
      <c r="G231" s="196"/>
      <c r="H231" s="80"/>
      <c r="I231" s="81"/>
      <c r="J231" s="82"/>
      <c r="K231" s="195"/>
      <c r="L231" s="196"/>
      <c r="M231" s="210"/>
      <c r="N231" s="79"/>
      <c r="O231" s="78"/>
      <c r="P231" s="83"/>
      <c r="Q231" s="84"/>
      <c r="R231" s="84"/>
      <c r="S231" s="85"/>
      <c r="T231" s="86"/>
      <c r="U231" s="87"/>
      <c r="V231" s="85"/>
      <c r="W231" s="88"/>
      <c r="X231" s="88"/>
      <c r="Y231" s="70"/>
    </row>
    <row r="232" spans="1:25" ht="13.5">
      <c r="A232" s="71"/>
      <c r="B232" s="72"/>
      <c r="C232" s="73"/>
      <c r="D232" s="73"/>
      <c r="E232" s="191"/>
      <c r="F232" s="191"/>
      <c r="G232" s="175"/>
      <c r="H232" s="25"/>
      <c r="I232" s="26"/>
      <c r="J232" s="27"/>
      <c r="K232" s="191"/>
      <c r="L232" s="175"/>
      <c r="M232" s="174"/>
      <c r="N232" s="92"/>
      <c r="O232" s="29"/>
      <c r="P232" s="30"/>
      <c r="Q232" s="104"/>
      <c r="R232" s="120"/>
      <c r="S232" s="105"/>
      <c r="T232" s="106"/>
      <c r="U232" s="121"/>
      <c r="V232" s="108"/>
      <c r="W232" s="17"/>
      <c r="X232" s="17"/>
      <c r="Y232" s="15"/>
    </row>
    <row r="233" spans="1:25" s="89" customFormat="1" ht="13.5">
      <c r="A233" s="76"/>
      <c r="B233" s="77" t="s">
        <v>322</v>
      </c>
      <c r="C233" s="78"/>
      <c r="D233" s="78"/>
      <c r="E233" s="195"/>
      <c r="F233" s="195"/>
      <c r="G233" s="196"/>
      <c r="H233" s="80"/>
      <c r="I233" s="81"/>
      <c r="J233" s="82"/>
      <c r="K233" s="195"/>
      <c r="L233" s="196"/>
      <c r="M233" s="210"/>
      <c r="N233" s="79"/>
      <c r="O233" s="78"/>
      <c r="P233" s="83"/>
      <c r="Q233" s="84"/>
      <c r="R233" s="84"/>
      <c r="S233" s="85"/>
      <c r="T233" s="86"/>
      <c r="U233" s="87"/>
      <c r="V233" s="85"/>
      <c r="W233" s="88"/>
      <c r="X233" s="88"/>
      <c r="Y233" s="70"/>
    </row>
    <row r="234" spans="1:25" ht="86.25" customHeight="1">
      <c r="A234" s="71">
        <v>116</v>
      </c>
      <c r="B234" s="72" t="s">
        <v>323</v>
      </c>
      <c r="C234" s="73" t="s">
        <v>324</v>
      </c>
      <c r="D234" s="73" t="s">
        <v>268</v>
      </c>
      <c r="E234" s="191">
        <v>141.24</v>
      </c>
      <c r="F234" s="191">
        <v>141.24</v>
      </c>
      <c r="G234" s="175">
        <v>75.797</v>
      </c>
      <c r="H234" s="25" t="s">
        <v>255</v>
      </c>
      <c r="I234" s="26" t="s">
        <v>23</v>
      </c>
      <c r="J234" s="27" t="s">
        <v>518</v>
      </c>
      <c r="K234" s="191">
        <v>121.833</v>
      </c>
      <c r="L234" s="175">
        <v>119.698</v>
      </c>
      <c r="M234" s="174">
        <f>L234-K234</f>
        <v>-2.135000000000005</v>
      </c>
      <c r="N234" s="25">
        <v>0</v>
      </c>
      <c r="O234" s="29" t="s">
        <v>23</v>
      </c>
      <c r="P234" s="30" t="s">
        <v>591</v>
      </c>
      <c r="Q234" s="104"/>
      <c r="R234" s="104" t="s">
        <v>484</v>
      </c>
      <c r="S234" s="105" t="s">
        <v>0</v>
      </c>
      <c r="T234" s="106" t="s">
        <v>485</v>
      </c>
      <c r="U234" s="121">
        <v>107</v>
      </c>
      <c r="V234" s="108"/>
      <c r="W234" s="17"/>
      <c r="X234" s="17"/>
      <c r="Y234" s="15"/>
    </row>
    <row r="235" spans="1:25" ht="41.25" customHeight="1">
      <c r="A235" s="71">
        <v>117</v>
      </c>
      <c r="B235" s="72" t="s">
        <v>325</v>
      </c>
      <c r="C235" s="73" t="s">
        <v>326</v>
      </c>
      <c r="D235" s="73" t="s">
        <v>268</v>
      </c>
      <c r="E235" s="191">
        <v>36.56</v>
      </c>
      <c r="F235" s="191">
        <v>36.56</v>
      </c>
      <c r="G235" s="175">
        <v>29.526</v>
      </c>
      <c r="H235" s="25" t="s">
        <v>255</v>
      </c>
      <c r="I235" s="26" t="s">
        <v>23</v>
      </c>
      <c r="J235" s="27" t="s">
        <v>518</v>
      </c>
      <c r="K235" s="191">
        <v>46.95</v>
      </c>
      <c r="L235" s="175">
        <v>46.322</v>
      </c>
      <c r="M235" s="174">
        <f>L235-K235</f>
        <v>-0.6280000000000001</v>
      </c>
      <c r="N235" s="25">
        <v>0</v>
      </c>
      <c r="O235" s="29" t="s">
        <v>23</v>
      </c>
      <c r="P235" s="30" t="s">
        <v>591</v>
      </c>
      <c r="Q235" s="104"/>
      <c r="R235" s="120" t="s">
        <v>1</v>
      </c>
      <c r="S235" s="120" t="s">
        <v>1</v>
      </c>
      <c r="T235" s="120" t="s">
        <v>1</v>
      </c>
      <c r="U235" s="121">
        <v>108</v>
      </c>
      <c r="V235" s="108"/>
      <c r="W235" s="17"/>
      <c r="X235" s="17"/>
      <c r="Y235" s="15"/>
    </row>
    <row r="236" spans="1:25" ht="102.75" customHeight="1">
      <c r="A236" s="71">
        <v>118</v>
      </c>
      <c r="B236" s="72" t="s">
        <v>327</v>
      </c>
      <c r="C236" s="73" t="s">
        <v>328</v>
      </c>
      <c r="D236" s="73" t="s">
        <v>268</v>
      </c>
      <c r="E236" s="191">
        <v>151.231</v>
      </c>
      <c r="F236" s="191">
        <v>151.231</v>
      </c>
      <c r="G236" s="175">
        <v>124.383</v>
      </c>
      <c r="H236" s="150" t="s">
        <v>549</v>
      </c>
      <c r="I236" s="26" t="s">
        <v>23</v>
      </c>
      <c r="J236" s="27" t="s">
        <v>518</v>
      </c>
      <c r="K236" s="191">
        <v>181.973</v>
      </c>
      <c r="L236" s="175">
        <v>197.593</v>
      </c>
      <c r="M236" s="174">
        <f>L236-K236</f>
        <v>15.619999999999976</v>
      </c>
      <c r="N236" s="25">
        <v>0</v>
      </c>
      <c r="O236" s="29" t="s">
        <v>23</v>
      </c>
      <c r="P236" s="30" t="s">
        <v>592</v>
      </c>
      <c r="Q236" s="104"/>
      <c r="R236" s="120" t="s">
        <v>1</v>
      </c>
      <c r="S236" s="120" t="s">
        <v>1</v>
      </c>
      <c r="T236" s="120" t="s">
        <v>1</v>
      </c>
      <c r="U236" s="121">
        <v>109</v>
      </c>
      <c r="V236" s="108" t="s">
        <v>29</v>
      </c>
      <c r="W236" s="17"/>
      <c r="X236" s="17"/>
      <c r="Y236" s="15"/>
    </row>
    <row r="237" spans="1:25" s="89" customFormat="1" ht="13.5">
      <c r="A237" s="76"/>
      <c r="B237" s="77" t="s">
        <v>329</v>
      </c>
      <c r="C237" s="78"/>
      <c r="D237" s="78"/>
      <c r="E237" s="195"/>
      <c r="F237" s="195"/>
      <c r="G237" s="196"/>
      <c r="H237" s="80"/>
      <c r="I237" s="81"/>
      <c r="J237" s="82"/>
      <c r="K237" s="195"/>
      <c r="L237" s="196"/>
      <c r="M237" s="210"/>
      <c r="N237" s="79"/>
      <c r="O237" s="78"/>
      <c r="P237" s="83"/>
      <c r="Q237" s="84"/>
      <c r="R237" s="84"/>
      <c r="S237" s="85"/>
      <c r="T237" s="86"/>
      <c r="U237" s="87"/>
      <c r="V237" s="85"/>
      <c r="W237" s="88"/>
      <c r="X237" s="88"/>
      <c r="Y237" s="70"/>
    </row>
    <row r="238" spans="1:25" ht="70.5" customHeight="1">
      <c r="A238" s="71">
        <v>119</v>
      </c>
      <c r="B238" s="72" t="s">
        <v>330</v>
      </c>
      <c r="C238" s="73" t="s">
        <v>331</v>
      </c>
      <c r="D238" s="73" t="s">
        <v>61</v>
      </c>
      <c r="E238" s="191">
        <v>187.582</v>
      </c>
      <c r="F238" s="191">
        <v>187.582</v>
      </c>
      <c r="G238" s="194">
        <v>178.991</v>
      </c>
      <c r="H238" s="25" t="s">
        <v>255</v>
      </c>
      <c r="I238" s="101" t="s">
        <v>23</v>
      </c>
      <c r="J238" s="102" t="s">
        <v>628</v>
      </c>
      <c r="K238" s="191">
        <v>222.356</v>
      </c>
      <c r="L238" s="194">
        <v>212.598</v>
      </c>
      <c r="M238" s="209">
        <f>L238-K238</f>
        <v>-9.757999999999981</v>
      </c>
      <c r="N238" s="100">
        <v>0</v>
      </c>
      <c r="O238" s="73" t="s">
        <v>23</v>
      </c>
      <c r="P238" s="103" t="s">
        <v>686</v>
      </c>
      <c r="Q238" s="104" t="s">
        <v>687</v>
      </c>
      <c r="R238" s="104" t="s">
        <v>486</v>
      </c>
      <c r="S238" s="105" t="s">
        <v>0</v>
      </c>
      <c r="T238" s="106" t="s">
        <v>487</v>
      </c>
      <c r="U238" s="121">
        <v>110</v>
      </c>
      <c r="V238" s="108"/>
      <c r="W238" s="17"/>
      <c r="X238" s="17"/>
      <c r="Y238" s="15"/>
    </row>
    <row r="239" spans="1:25" ht="35.25" customHeight="1">
      <c r="A239" s="71">
        <v>120</v>
      </c>
      <c r="B239" s="72" t="s">
        <v>332</v>
      </c>
      <c r="C239" s="73" t="s">
        <v>333</v>
      </c>
      <c r="D239" s="73" t="s">
        <v>61</v>
      </c>
      <c r="E239" s="191">
        <v>3.278</v>
      </c>
      <c r="F239" s="191">
        <v>3.278</v>
      </c>
      <c r="G239" s="194">
        <v>2.675</v>
      </c>
      <c r="H239" s="25" t="s">
        <v>255</v>
      </c>
      <c r="I239" s="101" t="s">
        <v>23</v>
      </c>
      <c r="J239" s="102" t="s">
        <v>627</v>
      </c>
      <c r="K239" s="191">
        <v>3.312</v>
      </c>
      <c r="L239" s="194">
        <v>3.306</v>
      </c>
      <c r="M239" s="209">
        <f>L239-K239</f>
        <v>-0.005999999999999783</v>
      </c>
      <c r="N239" s="100">
        <v>0</v>
      </c>
      <c r="O239" s="73" t="s">
        <v>23</v>
      </c>
      <c r="P239" s="103" t="s">
        <v>600</v>
      </c>
      <c r="Q239" s="104"/>
      <c r="R239" s="120" t="s">
        <v>417</v>
      </c>
      <c r="S239" s="105" t="s">
        <v>417</v>
      </c>
      <c r="T239" s="108" t="s">
        <v>417</v>
      </c>
      <c r="U239" s="121">
        <v>111</v>
      </c>
      <c r="V239" s="108"/>
      <c r="W239" s="17"/>
      <c r="X239" s="17"/>
      <c r="Y239" s="15"/>
    </row>
    <row r="240" spans="1:25" ht="32.25" customHeight="1">
      <c r="A240" s="71">
        <v>121</v>
      </c>
      <c r="B240" s="72" t="s">
        <v>334</v>
      </c>
      <c r="C240" s="73" t="s">
        <v>335</v>
      </c>
      <c r="D240" s="73" t="s">
        <v>61</v>
      </c>
      <c r="E240" s="191">
        <v>8.144</v>
      </c>
      <c r="F240" s="191">
        <v>8.144</v>
      </c>
      <c r="G240" s="194">
        <v>7.554</v>
      </c>
      <c r="H240" s="25" t="s">
        <v>255</v>
      </c>
      <c r="I240" s="101" t="s">
        <v>23</v>
      </c>
      <c r="J240" s="102" t="s">
        <v>627</v>
      </c>
      <c r="K240" s="191">
        <v>8.222</v>
      </c>
      <c r="L240" s="194">
        <v>8.218</v>
      </c>
      <c r="M240" s="209">
        <f>L240-K240</f>
        <v>-0.0039999999999995595</v>
      </c>
      <c r="N240" s="100">
        <v>0</v>
      </c>
      <c r="O240" s="73" t="s">
        <v>23</v>
      </c>
      <c r="P240" s="103" t="s">
        <v>600</v>
      </c>
      <c r="Q240" s="104"/>
      <c r="R240" s="120" t="s">
        <v>417</v>
      </c>
      <c r="S240" s="105" t="s">
        <v>417</v>
      </c>
      <c r="T240" s="108" t="s">
        <v>417</v>
      </c>
      <c r="U240" s="121">
        <v>112</v>
      </c>
      <c r="V240" s="108" t="s">
        <v>51</v>
      </c>
      <c r="W240" s="17"/>
      <c r="X240" s="17"/>
      <c r="Y240" s="15"/>
    </row>
    <row r="241" spans="1:25" s="89" customFormat="1" ht="13.5">
      <c r="A241" s="76"/>
      <c r="B241" s="77" t="s">
        <v>336</v>
      </c>
      <c r="C241" s="78"/>
      <c r="D241" s="78"/>
      <c r="E241" s="195"/>
      <c r="F241" s="195"/>
      <c r="G241" s="196"/>
      <c r="H241" s="80"/>
      <c r="I241" s="81"/>
      <c r="J241" s="82"/>
      <c r="K241" s="195"/>
      <c r="L241" s="196"/>
      <c r="M241" s="210"/>
      <c r="N241" s="79"/>
      <c r="O241" s="78"/>
      <c r="P241" s="83"/>
      <c r="Q241" s="84"/>
      <c r="R241" s="84"/>
      <c r="S241" s="85"/>
      <c r="T241" s="86"/>
      <c r="U241" s="87"/>
      <c r="V241" s="85"/>
      <c r="W241" s="88"/>
      <c r="X241" s="88"/>
      <c r="Y241" s="70"/>
    </row>
    <row r="242" spans="1:25" ht="131.25" customHeight="1">
      <c r="A242" s="71">
        <v>122</v>
      </c>
      <c r="B242" s="72" t="s">
        <v>337</v>
      </c>
      <c r="C242" s="73" t="s">
        <v>338</v>
      </c>
      <c r="D242" s="73" t="s">
        <v>268</v>
      </c>
      <c r="E242" s="191">
        <v>51.84</v>
      </c>
      <c r="F242" s="191">
        <v>51.84</v>
      </c>
      <c r="G242" s="175">
        <v>0.7</v>
      </c>
      <c r="H242" s="25" t="s">
        <v>255</v>
      </c>
      <c r="I242" s="26" t="s">
        <v>516</v>
      </c>
      <c r="J242" s="27" t="s">
        <v>517</v>
      </c>
      <c r="K242" s="191">
        <v>67.392</v>
      </c>
      <c r="L242" s="175">
        <v>134.784</v>
      </c>
      <c r="M242" s="174">
        <f>L242-K242</f>
        <v>67.392</v>
      </c>
      <c r="N242" s="25">
        <v>0</v>
      </c>
      <c r="O242" s="29" t="s">
        <v>23</v>
      </c>
      <c r="P242" s="30" t="s">
        <v>557</v>
      </c>
      <c r="Q242" s="104" t="s">
        <v>558</v>
      </c>
      <c r="R242" s="104" t="s">
        <v>488</v>
      </c>
      <c r="S242" s="105" t="s">
        <v>0</v>
      </c>
      <c r="T242" s="106" t="s">
        <v>489</v>
      </c>
      <c r="U242" s="107" t="s">
        <v>490</v>
      </c>
      <c r="V242" s="108" t="s">
        <v>51</v>
      </c>
      <c r="W242" s="17" t="s">
        <v>38</v>
      </c>
      <c r="X242" s="17"/>
      <c r="Y242" s="15"/>
    </row>
    <row r="243" spans="1:25" s="89" customFormat="1" ht="13.5">
      <c r="A243" s="76"/>
      <c r="B243" s="84" t="s">
        <v>26</v>
      </c>
      <c r="C243" s="78"/>
      <c r="D243" s="78"/>
      <c r="E243" s="195"/>
      <c r="F243" s="195"/>
      <c r="G243" s="196"/>
      <c r="H243" s="80"/>
      <c r="I243" s="81"/>
      <c r="J243" s="82"/>
      <c r="K243" s="195"/>
      <c r="L243" s="196"/>
      <c r="M243" s="210"/>
      <c r="N243" s="79"/>
      <c r="O243" s="78"/>
      <c r="P243" s="83"/>
      <c r="Q243" s="84"/>
      <c r="R243" s="84"/>
      <c r="S243" s="85"/>
      <c r="T243" s="86"/>
      <c r="U243" s="87"/>
      <c r="V243" s="85"/>
      <c r="W243" s="88"/>
      <c r="X243" s="88"/>
      <c r="Y243" s="70"/>
    </row>
    <row r="244" spans="1:25" ht="140.25" customHeight="1">
      <c r="A244" s="71">
        <v>123</v>
      </c>
      <c r="B244" s="72" t="s">
        <v>720</v>
      </c>
      <c r="C244" s="73" t="s">
        <v>107</v>
      </c>
      <c r="D244" s="73" t="s">
        <v>721</v>
      </c>
      <c r="E244" s="198">
        <v>204.02</v>
      </c>
      <c r="F244" s="198">
        <v>204.02</v>
      </c>
      <c r="G244" s="194">
        <v>86.992</v>
      </c>
      <c r="H244" s="149" t="s">
        <v>722</v>
      </c>
      <c r="I244" s="26" t="s">
        <v>23</v>
      </c>
      <c r="J244" s="27" t="s">
        <v>723</v>
      </c>
      <c r="K244" s="198">
        <v>470.404</v>
      </c>
      <c r="L244" s="194">
        <v>704.682</v>
      </c>
      <c r="M244" s="209">
        <f>L244-K244</f>
        <v>234.27800000000002</v>
      </c>
      <c r="N244" s="100">
        <v>234</v>
      </c>
      <c r="O244" s="73" t="s">
        <v>602</v>
      </c>
      <c r="P244" s="103" t="s">
        <v>724</v>
      </c>
      <c r="Q244" s="104"/>
      <c r="R244" s="104" t="s">
        <v>491</v>
      </c>
      <c r="S244" s="105" t="s">
        <v>0</v>
      </c>
      <c r="T244" s="106" t="s">
        <v>492</v>
      </c>
      <c r="U244" s="139" t="s">
        <v>493</v>
      </c>
      <c r="V244" s="108" t="s">
        <v>27</v>
      </c>
      <c r="W244" s="17"/>
      <c r="X244" s="17"/>
      <c r="Y244" s="15"/>
    </row>
    <row r="245" spans="1:25" ht="81" customHeight="1">
      <c r="A245" s="71">
        <v>124</v>
      </c>
      <c r="B245" s="72" t="s">
        <v>339</v>
      </c>
      <c r="C245" s="73" t="s">
        <v>340</v>
      </c>
      <c r="D245" s="73" t="s">
        <v>2</v>
      </c>
      <c r="E245" s="191">
        <v>34.856</v>
      </c>
      <c r="F245" s="191">
        <v>34.856</v>
      </c>
      <c r="G245" s="194">
        <v>8.515</v>
      </c>
      <c r="H245" s="25" t="s">
        <v>255</v>
      </c>
      <c r="I245" s="26" t="s">
        <v>23</v>
      </c>
      <c r="J245" s="27" t="s">
        <v>515</v>
      </c>
      <c r="K245" s="191">
        <v>326.878</v>
      </c>
      <c r="L245" s="194">
        <v>337</v>
      </c>
      <c r="M245" s="209">
        <f>L245-K245</f>
        <v>10.122000000000014</v>
      </c>
      <c r="N245" s="100">
        <v>0</v>
      </c>
      <c r="O245" s="73" t="s">
        <v>23</v>
      </c>
      <c r="P245" s="103" t="s">
        <v>725</v>
      </c>
      <c r="Q245" s="104"/>
      <c r="R245" s="104" t="s">
        <v>388</v>
      </c>
      <c r="S245" s="120" t="s">
        <v>1</v>
      </c>
      <c r="T245" s="106" t="s">
        <v>494</v>
      </c>
      <c r="U245" s="121">
        <v>113</v>
      </c>
      <c r="V245" s="108"/>
      <c r="W245" s="17"/>
      <c r="X245" s="17"/>
      <c r="Y245" s="15"/>
    </row>
    <row r="246" spans="1:25" ht="71.25" customHeight="1">
      <c r="A246" s="71">
        <v>125</v>
      </c>
      <c r="B246" s="72" t="s">
        <v>341</v>
      </c>
      <c r="C246" s="73" t="s">
        <v>68</v>
      </c>
      <c r="D246" s="73" t="s">
        <v>804</v>
      </c>
      <c r="E246" s="191">
        <v>271.624</v>
      </c>
      <c r="F246" s="191">
        <v>271.624</v>
      </c>
      <c r="G246" s="194">
        <v>211.134</v>
      </c>
      <c r="H246" s="25" t="s">
        <v>751</v>
      </c>
      <c r="I246" s="26" t="s">
        <v>23</v>
      </c>
      <c r="J246" s="27" t="s">
        <v>739</v>
      </c>
      <c r="K246" s="191">
        <v>217.876</v>
      </c>
      <c r="L246" s="198">
        <v>234.003</v>
      </c>
      <c r="M246" s="209">
        <f>L246-K246</f>
        <v>16.12699999999998</v>
      </c>
      <c r="N246" s="100">
        <v>0</v>
      </c>
      <c r="O246" s="73" t="s">
        <v>23</v>
      </c>
      <c r="P246" s="103" t="s">
        <v>805</v>
      </c>
      <c r="Q246" s="104"/>
      <c r="R246" s="120" t="s">
        <v>754</v>
      </c>
      <c r="S246" s="120" t="s">
        <v>754</v>
      </c>
      <c r="T246" s="106" t="s">
        <v>495</v>
      </c>
      <c r="U246" s="139">
        <v>114</v>
      </c>
      <c r="V246" s="108" t="s">
        <v>51</v>
      </c>
      <c r="W246" s="17"/>
      <c r="X246" s="17"/>
      <c r="Y246" s="15"/>
    </row>
    <row r="247" spans="1:25" ht="50.25" customHeight="1">
      <c r="A247" s="71">
        <v>126</v>
      </c>
      <c r="B247" s="72" t="s">
        <v>342</v>
      </c>
      <c r="C247" s="73" t="s">
        <v>343</v>
      </c>
      <c r="D247" s="73" t="s">
        <v>2</v>
      </c>
      <c r="E247" s="191">
        <v>50.9</v>
      </c>
      <c r="F247" s="191">
        <v>58.343</v>
      </c>
      <c r="G247" s="194">
        <v>14.356</v>
      </c>
      <c r="H247" s="25" t="s">
        <v>255</v>
      </c>
      <c r="I247" s="26" t="s">
        <v>23</v>
      </c>
      <c r="J247" s="27" t="s">
        <v>806</v>
      </c>
      <c r="K247" s="191">
        <v>160.744</v>
      </c>
      <c r="L247" s="194">
        <v>291</v>
      </c>
      <c r="M247" s="209">
        <f>L247-K247</f>
        <v>130.256</v>
      </c>
      <c r="N247" s="100">
        <v>0</v>
      </c>
      <c r="O247" s="73" t="s">
        <v>23</v>
      </c>
      <c r="P247" s="103" t="s">
        <v>807</v>
      </c>
      <c r="Q247" s="104"/>
      <c r="R247" s="120" t="s">
        <v>1</v>
      </c>
      <c r="S247" s="120" t="s">
        <v>1</v>
      </c>
      <c r="T247" s="106" t="s">
        <v>496</v>
      </c>
      <c r="U247" s="121">
        <v>117</v>
      </c>
      <c r="V247" s="108"/>
      <c r="W247" s="17"/>
      <c r="X247" s="17"/>
      <c r="Y247" s="15"/>
    </row>
    <row r="248" spans="1:25" ht="103.5" customHeight="1">
      <c r="A248" s="71">
        <v>127</v>
      </c>
      <c r="B248" s="72" t="s">
        <v>344</v>
      </c>
      <c r="C248" s="73" t="s">
        <v>343</v>
      </c>
      <c r="D248" s="73" t="s">
        <v>2</v>
      </c>
      <c r="E248" s="191">
        <v>1960.021</v>
      </c>
      <c r="F248" s="191">
        <v>1960.021</v>
      </c>
      <c r="G248" s="194">
        <v>19062.021</v>
      </c>
      <c r="H248" s="25" t="s">
        <v>255</v>
      </c>
      <c r="I248" s="26" t="s">
        <v>23</v>
      </c>
      <c r="J248" s="27" t="s">
        <v>808</v>
      </c>
      <c r="K248" s="191">
        <v>2249.284</v>
      </c>
      <c r="L248" s="194">
        <v>2433</v>
      </c>
      <c r="M248" s="209">
        <f>L248-K248</f>
        <v>183.7159999999999</v>
      </c>
      <c r="N248" s="100">
        <v>0</v>
      </c>
      <c r="O248" s="73" t="s">
        <v>23</v>
      </c>
      <c r="P248" s="103" t="s">
        <v>809</v>
      </c>
      <c r="Q248" s="104"/>
      <c r="R248" s="120" t="s">
        <v>1</v>
      </c>
      <c r="S248" s="120" t="s">
        <v>1</v>
      </c>
      <c r="T248" s="106" t="s">
        <v>497</v>
      </c>
      <c r="U248" s="121">
        <v>118</v>
      </c>
      <c r="V248" s="108" t="s">
        <v>39</v>
      </c>
      <c r="W248" s="17"/>
      <c r="X248" s="17" t="s">
        <v>38</v>
      </c>
      <c r="Y248" s="15"/>
    </row>
    <row r="249" spans="1:25" ht="76.5" customHeight="1">
      <c r="A249" s="71">
        <v>128</v>
      </c>
      <c r="B249" s="72" t="s">
        <v>345</v>
      </c>
      <c r="C249" s="73" t="s">
        <v>346</v>
      </c>
      <c r="D249" s="73" t="s">
        <v>2</v>
      </c>
      <c r="E249" s="191">
        <v>35.674</v>
      </c>
      <c r="F249" s="191">
        <v>35.674</v>
      </c>
      <c r="G249" s="194">
        <v>34.56</v>
      </c>
      <c r="H249" s="25" t="s">
        <v>255</v>
      </c>
      <c r="I249" s="26" t="s">
        <v>23</v>
      </c>
      <c r="J249" s="27" t="s">
        <v>810</v>
      </c>
      <c r="K249" s="191" t="s">
        <v>255</v>
      </c>
      <c r="L249" s="194">
        <v>36</v>
      </c>
      <c r="M249" s="209">
        <v>36</v>
      </c>
      <c r="N249" s="100">
        <v>0</v>
      </c>
      <c r="O249" s="73" t="s">
        <v>23</v>
      </c>
      <c r="P249" s="103" t="s">
        <v>811</v>
      </c>
      <c r="Q249" s="104"/>
      <c r="R249" s="120" t="s">
        <v>812</v>
      </c>
      <c r="S249" s="120" t="s">
        <v>812</v>
      </c>
      <c r="T249" s="106" t="s">
        <v>498</v>
      </c>
      <c r="U249" s="121">
        <v>119</v>
      </c>
      <c r="V249" s="108"/>
      <c r="W249" s="17"/>
      <c r="X249" s="17" t="s">
        <v>38</v>
      </c>
      <c r="Y249" s="15"/>
    </row>
    <row r="250" spans="1:25" ht="69" customHeight="1">
      <c r="A250" s="71">
        <v>129</v>
      </c>
      <c r="B250" s="72" t="s">
        <v>347</v>
      </c>
      <c r="C250" s="73" t="s">
        <v>91</v>
      </c>
      <c r="D250" s="73" t="s">
        <v>2</v>
      </c>
      <c r="E250" s="191">
        <v>15.37</v>
      </c>
      <c r="F250" s="191">
        <v>15.37</v>
      </c>
      <c r="G250" s="175">
        <v>15.423</v>
      </c>
      <c r="H250" s="25" t="s">
        <v>255</v>
      </c>
      <c r="I250" s="26" t="s">
        <v>23</v>
      </c>
      <c r="J250" s="27" t="s">
        <v>594</v>
      </c>
      <c r="K250" s="191">
        <v>20.782</v>
      </c>
      <c r="L250" s="175">
        <v>35.08</v>
      </c>
      <c r="M250" s="174">
        <f aca="true" t="shared" si="2" ref="M250:M279">L250-K250</f>
        <v>14.297999999999998</v>
      </c>
      <c r="N250" s="25">
        <v>0</v>
      </c>
      <c r="O250" s="29" t="s">
        <v>23</v>
      </c>
      <c r="P250" s="30" t="s">
        <v>613</v>
      </c>
      <c r="Q250" s="104" t="s">
        <v>614</v>
      </c>
      <c r="R250" s="104" t="s">
        <v>393</v>
      </c>
      <c r="S250" s="120" t="s">
        <v>1</v>
      </c>
      <c r="T250" s="106" t="s">
        <v>394</v>
      </c>
      <c r="U250" s="121">
        <v>118</v>
      </c>
      <c r="V250" s="108"/>
      <c r="W250" s="17"/>
      <c r="X250" s="17"/>
      <c r="Y250" s="15"/>
    </row>
    <row r="251" spans="1:25" ht="45" customHeight="1">
      <c r="A251" s="71">
        <v>130</v>
      </c>
      <c r="B251" s="72" t="s">
        <v>348</v>
      </c>
      <c r="C251" s="73" t="s">
        <v>91</v>
      </c>
      <c r="D251" s="73" t="s">
        <v>2</v>
      </c>
      <c r="E251" s="191">
        <v>58.421</v>
      </c>
      <c r="F251" s="191">
        <v>58.421</v>
      </c>
      <c r="G251" s="175">
        <v>56.642</v>
      </c>
      <c r="H251" s="25" t="s">
        <v>255</v>
      </c>
      <c r="I251" s="26" t="s">
        <v>23</v>
      </c>
      <c r="J251" s="27" t="s">
        <v>594</v>
      </c>
      <c r="K251" s="191">
        <v>94.042</v>
      </c>
      <c r="L251" s="175">
        <v>103.713</v>
      </c>
      <c r="M251" s="174">
        <f t="shared" si="2"/>
        <v>9.670999999999992</v>
      </c>
      <c r="N251" s="25">
        <v>0</v>
      </c>
      <c r="O251" s="29" t="s">
        <v>23</v>
      </c>
      <c r="P251" s="30" t="s">
        <v>615</v>
      </c>
      <c r="Q251" s="104"/>
      <c r="R251" s="120" t="s">
        <v>1</v>
      </c>
      <c r="S251" s="120" t="s">
        <v>1</v>
      </c>
      <c r="T251" s="120" t="s">
        <v>1</v>
      </c>
      <c r="U251" s="121">
        <v>119</v>
      </c>
      <c r="V251" s="108"/>
      <c r="W251" s="17"/>
      <c r="X251" s="17"/>
      <c r="Y251" s="15"/>
    </row>
    <row r="252" spans="1:25" ht="138.75" customHeight="1">
      <c r="A252" s="71">
        <v>131</v>
      </c>
      <c r="B252" s="72" t="s">
        <v>349</v>
      </c>
      <c r="C252" s="73" t="s">
        <v>121</v>
      </c>
      <c r="D252" s="73" t="s">
        <v>2</v>
      </c>
      <c r="E252" s="191">
        <v>6.5</v>
      </c>
      <c r="F252" s="191">
        <v>6.5</v>
      </c>
      <c r="G252" s="175">
        <v>1.675</v>
      </c>
      <c r="H252" s="25" t="s">
        <v>255</v>
      </c>
      <c r="I252" s="26" t="s">
        <v>516</v>
      </c>
      <c r="J252" s="27" t="s">
        <v>612</v>
      </c>
      <c r="K252" s="191">
        <v>11.18</v>
      </c>
      <c r="L252" s="175">
        <v>10.993</v>
      </c>
      <c r="M252" s="174">
        <f t="shared" si="2"/>
        <v>-0.1869999999999994</v>
      </c>
      <c r="N252" s="25">
        <v>0</v>
      </c>
      <c r="O252" s="29" t="s">
        <v>602</v>
      </c>
      <c r="P252" s="30" t="s">
        <v>616</v>
      </c>
      <c r="Q252" s="104"/>
      <c r="R252" s="120" t="s">
        <v>1</v>
      </c>
      <c r="S252" s="120" t="s">
        <v>1</v>
      </c>
      <c r="T252" s="120" t="s">
        <v>1</v>
      </c>
      <c r="U252" s="121">
        <v>120</v>
      </c>
      <c r="V252" s="108"/>
      <c r="W252" s="17"/>
      <c r="X252" s="17"/>
      <c r="Y252" s="15"/>
    </row>
    <row r="253" spans="1:25" ht="118.5" customHeight="1">
      <c r="A253" s="71">
        <v>132</v>
      </c>
      <c r="B253" s="72" t="s">
        <v>350</v>
      </c>
      <c r="C253" s="73" t="s">
        <v>130</v>
      </c>
      <c r="D253" s="73" t="s">
        <v>2</v>
      </c>
      <c r="E253" s="191">
        <v>5.82</v>
      </c>
      <c r="F253" s="191">
        <v>5.82</v>
      </c>
      <c r="G253" s="175">
        <v>4.317</v>
      </c>
      <c r="H253" s="150" t="s">
        <v>611</v>
      </c>
      <c r="I253" s="26" t="s">
        <v>619</v>
      </c>
      <c r="J253" s="27" t="s">
        <v>620</v>
      </c>
      <c r="K253" s="191" t="s">
        <v>255</v>
      </c>
      <c r="L253" s="175" t="s">
        <v>255</v>
      </c>
      <c r="M253" s="174" t="s">
        <v>255</v>
      </c>
      <c r="N253" s="25">
        <v>0</v>
      </c>
      <c r="O253" s="29" t="s">
        <v>617</v>
      </c>
      <c r="P253" s="30" t="s">
        <v>618</v>
      </c>
      <c r="Q253" s="104"/>
      <c r="R253" s="120" t="s">
        <v>1</v>
      </c>
      <c r="S253" s="120" t="s">
        <v>1</v>
      </c>
      <c r="T253" s="120" t="s">
        <v>1</v>
      </c>
      <c r="U253" s="121">
        <v>121</v>
      </c>
      <c r="V253" s="108" t="s">
        <v>29</v>
      </c>
      <c r="W253" s="17"/>
      <c r="X253" s="17"/>
      <c r="Y253" s="15"/>
    </row>
    <row r="254" spans="1:25" ht="45" customHeight="1">
      <c r="A254" s="71">
        <v>133</v>
      </c>
      <c r="B254" s="72" t="s">
        <v>351</v>
      </c>
      <c r="C254" s="73" t="s">
        <v>124</v>
      </c>
      <c r="D254" s="73" t="s">
        <v>107</v>
      </c>
      <c r="E254" s="191">
        <v>275.223</v>
      </c>
      <c r="F254" s="191">
        <v>275.223</v>
      </c>
      <c r="G254" s="175">
        <v>263.669</v>
      </c>
      <c r="H254" s="25" t="s">
        <v>255</v>
      </c>
      <c r="I254" s="26" t="s">
        <v>619</v>
      </c>
      <c r="J254" s="27" t="s">
        <v>621</v>
      </c>
      <c r="K254" s="191" t="s">
        <v>255</v>
      </c>
      <c r="L254" s="175" t="s">
        <v>255</v>
      </c>
      <c r="M254" s="174" t="s">
        <v>255</v>
      </c>
      <c r="N254" s="25">
        <v>0</v>
      </c>
      <c r="O254" s="29" t="s">
        <v>617</v>
      </c>
      <c r="P254" s="30" t="s">
        <v>255</v>
      </c>
      <c r="Q254" s="104"/>
      <c r="R254" s="120" t="s">
        <v>1</v>
      </c>
      <c r="S254" s="120" t="s">
        <v>1</v>
      </c>
      <c r="T254" s="120" t="s">
        <v>1</v>
      </c>
      <c r="U254" s="121">
        <v>18</v>
      </c>
      <c r="V254" s="108" t="s">
        <v>51</v>
      </c>
      <c r="W254" s="17"/>
      <c r="X254" s="17"/>
      <c r="Y254" s="15"/>
    </row>
    <row r="255" spans="1:25" ht="45.75" customHeight="1">
      <c r="A255" s="71">
        <v>134</v>
      </c>
      <c r="B255" s="72" t="s">
        <v>352</v>
      </c>
      <c r="C255" s="73" t="s">
        <v>113</v>
      </c>
      <c r="D255" s="73" t="s">
        <v>2</v>
      </c>
      <c r="E255" s="191">
        <v>39.696</v>
      </c>
      <c r="F255" s="191">
        <v>39.696</v>
      </c>
      <c r="G255" s="175">
        <v>37.90513</v>
      </c>
      <c r="H255" s="25" t="s">
        <v>255</v>
      </c>
      <c r="I255" s="26" t="s">
        <v>23</v>
      </c>
      <c r="J255" s="27" t="s">
        <v>594</v>
      </c>
      <c r="K255" s="191">
        <v>37.273</v>
      </c>
      <c r="L255" s="175">
        <v>84.078</v>
      </c>
      <c r="M255" s="174">
        <f t="shared" si="2"/>
        <v>46.805</v>
      </c>
      <c r="N255" s="25">
        <v>0</v>
      </c>
      <c r="O255" s="29" t="s">
        <v>23</v>
      </c>
      <c r="P255" s="30" t="s">
        <v>623</v>
      </c>
      <c r="Q255" s="104"/>
      <c r="R255" s="104" t="s">
        <v>395</v>
      </c>
      <c r="S255" s="120" t="s">
        <v>1</v>
      </c>
      <c r="T255" s="120" t="s">
        <v>1</v>
      </c>
      <c r="U255" s="121">
        <v>122</v>
      </c>
      <c r="V255" s="108"/>
      <c r="W255" s="17" t="s">
        <v>38</v>
      </c>
      <c r="X255" s="17"/>
      <c r="Y255" s="15"/>
    </row>
    <row r="256" spans="1:25" ht="42.75" customHeight="1">
      <c r="A256" s="71">
        <v>135</v>
      </c>
      <c r="B256" s="72" t="s">
        <v>353</v>
      </c>
      <c r="C256" s="73" t="s">
        <v>175</v>
      </c>
      <c r="D256" s="73" t="s">
        <v>2</v>
      </c>
      <c r="E256" s="191">
        <v>7.734</v>
      </c>
      <c r="F256" s="191">
        <v>7.734</v>
      </c>
      <c r="G256" s="175">
        <v>7.29511</v>
      </c>
      <c r="H256" s="25" t="s">
        <v>255</v>
      </c>
      <c r="I256" s="26" t="s">
        <v>23</v>
      </c>
      <c r="J256" s="27" t="s">
        <v>594</v>
      </c>
      <c r="K256" s="191">
        <v>7.731</v>
      </c>
      <c r="L256" s="175">
        <v>23.121</v>
      </c>
      <c r="M256" s="174">
        <f t="shared" si="2"/>
        <v>15.389999999999999</v>
      </c>
      <c r="N256" s="25">
        <v>0</v>
      </c>
      <c r="O256" s="29" t="s">
        <v>23</v>
      </c>
      <c r="P256" s="30" t="s">
        <v>624</v>
      </c>
      <c r="Q256" s="104"/>
      <c r="R256" s="120" t="s">
        <v>1</v>
      </c>
      <c r="S256" s="120" t="s">
        <v>1</v>
      </c>
      <c r="T256" s="120" t="s">
        <v>1</v>
      </c>
      <c r="U256" s="121">
        <v>123</v>
      </c>
      <c r="V256" s="108" t="s">
        <v>39</v>
      </c>
      <c r="W256" s="17"/>
      <c r="X256" s="17"/>
      <c r="Y256" s="15"/>
    </row>
    <row r="257" spans="1:25" ht="40.5">
      <c r="A257" s="71">
        <v>136</v>
      </c>
      <c r="B257" s="72" t="s">
        <v>354</v>
      </c>
      <c r="C257" s="73" t="s">
        <v>100</v>
      </c>
      <c r="D257" s="73" t="s">
        <v>2</v>
      </c>
      <c r="E257" s="191">
        <v>23.166</v>
      </c>
      <c r="F257" s="191">
        <v>23.166</v>
      </c>
      <c r="G257" s="175">
        <v>21.00384</v>
      </c>
      <c r="H257" s="25" t="s">
        <v>255</v>
      </c>
      <c r="I257" s="26" t="s">
        <v>23</v>
      </c>
      <c r="J257" s="27" t="s">
        <v>594</v>
      </c>
      <c r="K257" s="191">
        <v>22.086</v>
      </c>
      <c r="L257" s="175">
        <v>44.652</v>
      </c>
      <c r="M257" s="174">
        <f t="shared" si="2"/>
        <v>22.566000000000003</v>
      </c>
      <c r="N257" s="25">
        <v>0</v>
      </c>
      <c r="O257" s="29" t="s">
        <v>23</v>
      </c>
      <c r="P257" s="30" t="s">
        <v>606</v>
      </c>
      <c r="Q257" s="104" t="s">
        <v>626</v>
      </c>
      <c r="R257" s="104" t="s">
        <v>397</v>
      </c>
      <c r="S257" s="120" t="s">
        <v>1</v>
      </c>
      <c r="T257" s="120" t="s">
        <v>1</v>
      </c>
      <c r="U257" s="121">
        <v>124</v>
      </c>
      <c r="V257" s="108"/>
      <c r="W257" s="17"/>
      <c r="X257" s="17"/>
      <c r="Y257" s="15"/>
    </row>
    <row r="258" spans="1:25" ht="41.25" customHeight="1">
      <c r="A258" s="71">
        <v>137</v>
      </c>
      <c r="B258" s="72" t="s">
        <v>355</v>
      </c>
      <c r="C258" s="73" t="s">
        <v>100</v>
      </c>
      <c r="D258" s="73" t="s">
        <v>2</v>
      </c>
      <c r="E258" s="191">
        <v>6.52</v>
      </c>
      <c r="F258" s="191">
        <v>6.52</v>
      </c>
      <c r="G258" s="175">
        <v>3.607328</v>
      </c>
      <c r="H258" s="25" t="s">
        <v>255</v>
      </c>
      <c r="I258" s="26" t="s">
        <v>23</v>
      </c>
      <c r="J258" s="27" t="s">
        <v>594</v>
      </c>
      <c r="K258" s="191">
        <v>6.533</v>
      </c>
      <c r="L258" s="175">
        <v>6.513</v>
      </c>
      <c r="M258" s="174">
        <f t="shared" si="2"/>
        <v>-0.020000000000000462</v>
      </c>
      <c r="N258" s="25">
        <v>0</v>
      </c>
      <c r="O258" s="29" t="s">
        <v>23</v>
      </c>
      <c r="P258" s="30" t="s">
        <v>606</v>
      </c>
      <c r="Q258" s="104"/>
      <c r="R258" s="120" t="s">
        <v>1</v>
      </c>
      <c r="S258" s="120" t="s">
        <v>1</v>
      </c>
      <c r="T258" s="120" t="s">
        <v>1</v>
      </c>
      <c r="U258" s="121">
        <v>125</v>
      </c>
      <c r="V258" s="108"/>
      <c r="W258" s="17" t="s">
        <v>38</v>
      </c>
      <c r="X258" s="17"/>
      <c r="Y258" s="15"/>
    </row>
    <row r="259" spans="1:25" ht="42.75" customHeight="1">
      <c r="A259" s="71">
        <v>138</v>
      </c>
      <c r="B259" s="72" t="s">
        <v>356</v>
      </c>
      <c r="C259" s="73" t="s">
        <v>175</v>
      </c>
      <c r="D259" s="73" t="s">
        <v>107</v>
      </c>
      <c r="E259" s="191">
        <v>8.465</v>
      </c>
      <c r="F259" s="191">
        <v>8.465</v>
      </c>
      <c r="G259" s="175">
        <v>5.25</v>
      </c>
      <c r="H259" s="25" t="s">
        <v>255</v>
      </c>
      <c r="I259" s="26" t="s">
        <v>619</v>
      </c>
      <c r="J259" s="27" t="s">
        <v>622</v>
      </c>
      <c r="K259" s="191" t="s">
        <v>255</v>
      </c>
      <c r="L259" s="175" t="s">
        <v>255</v>
      </c>
      <c r="M259" s="174" t="s">
        <v>255</v>
      </c>
      <c r="N259" s="25">
        <v>0</v>
      </c>
      <c r="O259" s="29" t="s">
        <v>617</v>
      </c>
      <c r="P259" s="30" t="s">
        <v>625</v>
      </c>
      <c r="Q259" s="104"/>
      <c r="R259" s="120" t="s">
        <v>1</v>
      </c>
      <c r="S259" s="120" t="s">
        <v>1</v>
      </c>
      <c r="T259" s="120" t="s">
        <v>1</v>
      </c>
      <c r="U259" s="121">
        <v>126</v>
      </c>
      <c r="V259" s="108" t="s">
        <v>51</v>
      </c>
      <c r="W259" s="17"/>
      <c r="X259" s="17"/>
      <c r="Y259" s="15"/>
    </row>
    <row r="260" spans="1:25" ht="117.75" customHeight="1">
      <c r="A260" s="71">
        <v>139</v>
      </c>
      <c r="B260" s="72" t="s">
        <v>357</v>
      </c>
      <c r="C260" s="73" t="s">
        <v>175</v>
      </c>
      <c r="D260" s="73" t="s">
        <v>107</v>
      </c>
      <c r="E260" s="191">
        <v>200</v>
      </c>
      <c r="F260" s="191">
        <v>200</v>
      </c>
      <c r="G260" s="175">
        <v>152</v>
      </c>
      <c r="H260" s="25" t="s">
        <v>255</v>
      </c>
      <c r="I260" s="26" t="s">
        <v>23</v>
      </c>
      <c r="J260" s="27" t="s">
        <v>534</v>
      </c>
      <c r="K260" s="191" t="s">
        <v>255</v>
      </c>
      <c r="L260" s="175" t="s">
        <v>255</v>
      </c>
      <c r="M260" s="174" t="s">
        <v>255</v>
      </c>
      <c r="N260" s="25">
        <v>0</v>
      </c>
      <c r="O260" s="29" t="s">
        <v>23</v>
      </c>
      <c r="P260" s="30" t="s">
        <v>828</v>
      </c>
      <c r="Q260" s="104"/>
      <c r="R260" s="104" t="s">
        <v>398</v>
      </c>
      <c r="S260" s="120" t="s">
        <v>1</v>
      </c>
      <c r="T260" s="106" t="s">
        <v>401</v>
      </c>
      <c r="U260" s="121">
        <v>32</v>
      </c>
      <c r="V260" s="108" t="s">
        <v>39</v>
      </c>
      <c r="W260" s="17"/>
      <c r="X260" s="17" t="s">
        <v>38</v>
      </c>
      <c r="Y260" s="15"/>
    </row>
    <row r="261" spans="1:25" ht="133.5" customHeight="1">
      <c r="A261" s="71">
        <v>140</v>
      </c>
      <c r="B261" s="72" t="s">
        <v>358</v>
      </c>
      <c r="C261" s="73" t="s">
        <v>130</v>
      </c>
      <c r="D261" s="73" t="s">
        <v>107</v>
      </c>
      <c r="E261" s="191" t="s">
        <v>255</v>
      </c>
      <c r="F261" s="191">
        <v>86771</v>
      </c>
      <c r="G261" s="175">
        <v>86550</v>
      </c>
      <c r="H261" s="150" t="s">
        <v>535</v>
      </c>
      <c r="I261" s="26" t="s">
        <v>537</v>
      </c>
      <c r="J261" s="27" t="s">
        <v>536</v>
      </c>
      <c r="K261" s="191" t="s">
        <v>255</v>
      </c>
      <c r="L261" s="175" t="s">
        <v>255</v>
      </c>
      <c r="M261" s="174" t="s">
        <v>255</v>
      </c>
      <c r="N261" s="25">
        <v>0</v>
      </c>
      <c r="O261" s="29" t="s">
        <v>617</v>
      </c>
      <c r="P261" s="30" t="s">
        <v>829</v>
      </c>
      <c r="Q261" s="104" t="s">
        <v>499</v>
      </c>
      <c r="R261" s="120" t="s">
        <v>1</v>
      </c>
      <c r="S261" s="120" t="s">
        <v>1</v>
      </c>
      <c r="T261" s="106" t="s">
        <v>500</v>
      </c>
      <c r="U261" s="107" t="s">
        <v>501</v>
      </c>
      <c r="V261" s="108" t="s">
        <v>28</v>
      </c>
      <c r="W261" s="17"/>
      <c r="X261" s="17" t="s">
        <v>38</v>
      </c>
      <c r="Y261" s="15"/>
    </row>
    <row r="262" spans="1:25" ht="67.5">
      <c r="A262" s="71">
        <v>141</v>
      </c>
      <c r="B262" s="122" t="s">
        <v>359</v>
      </c>
      <c r="C262" s="73" t="s">
        <v>140</v>
      </c>
      <c r="D262" s="73" t="s">
        <v>2</v>
      </c>
      <c r="E262" s="191">
        <v>53.421</v>
      </c>
      <c r="F262" s="191">
        <v>53.421</v>
      </c>
      <c r="G262" s="194">
        <v>52.05</v>
      </c>
      <c r="H262" s="25" t="s">
        <v>255</v>
      </c>
      <c r="I262" s="101" t="s">
        <v>23</v>
      </c>
      <c r="J262" s="102" t="s">
        <v>628</v>
      </c>
      <c r="K262" s="191">
        <v>27.071</v>
      </c>
      <c r="L262" s="194">
        <v>73.446</v>
      </c>
      <c r="M262" s="209">
        <f t="shared" si="2"/>
        <v>46.375</v>
      </c>
      <c r="N262" s="100">
        <v>0</v>
      </c>
      <c r="O262" s="73" t="s">
        <v>23</v>
      </c>
      <c r="P262" s="103" t="s">
        <v>688</v>
      </c>
      <c r="Q262" s="104" t="s">
        <v>674</v>
      </c>
      <c r="R262" s="104" t="s">
        <v>407</v>
      </c>
      <c r="S262" s="120" t="s">
        <v>689</v>
      </c>
      <c r="T262" s="106" t="s">
        <v>408</v>
      </c>
      <c r="U262" s="121">
        <v>128</v>
      </c>
      <c r="V262" s="108" t="s">
        <v>51</v>
      </c>
      <c r="W262" s="17" t="s">
        <v>38</v>
      </c>
      <c r="X262" s="17"/>
      <c r="Y262" s="15"/>
    </row>
    <row r="263" spans="1:25" ht="48.75" customHeight="1">
      <c r="A263" s="71">
        <v>142</v>
      </c>
      <c r="B263" s="72" t="s">
        <v>360</v>
      </c>
      <c r="C263" s="73" t="s">
        <v>361</v>
      </c>
      <c r="D263" s="73" t="s">
        <v>2</v>
      </c>
      <c r="E263" s="191">
        <v>19.906</v>
      </c>
      <c r="F263" s="191">
        <v>19.906</v>
      </c>
      <c r="G263" s="194">
        <v>26.44</v>
      </c>
      <c r="H263" s="25" t="s">
        <v>255</v>
      </c>
      <c r="I263" s="101" t="s">
        <v>23</v>
      </c>
      <c r="J263" s="102" t="s">
        <v>627</v>
      </c>
      <c r="K263" s="191">
        <v>24.796</v>
      </c>
      <c r="L263" s="194">
        <v>84.184</v>
      </c>
      <c r="M263" s="209">
        <f t="shared" si="2"/>
        <v>59.388</v>
      </c>
      <c r="N263" s="100">
        <v>0</v>
      </c>
      <c r="O263" s="73" t="s">
        <v>23</v>
      </c>
      <c r="P263" s="103" t="s">
        <v>629</v>
      </c>
      <c r="Q263" s="104"/>
      <c r="R263" s="120" t="s">
        <v>1</v>
      </c>
      <c r="S263" s="120" t="s">
        <v>1</v>
      </c>
      <c r="T263" s="120" t="s">
        <v>1</v>
      </c>
      <c r="U263" s="121">
        <v>129</v>
      </c>
      <c r="V263" s="108" t="s">
        <v>51</v>
      </c>
      <c r="W263" s="17"/>
      <c r="X263" s="17"/>
      <c r="Y263" s="15"/>
    </row>
    <row r="264" spans="1:25" ht="46.5" customHeight="1">
      <c r="A264" s="71">
        <v>143</v>
      </c>
      <c r="B264" s="72" t="s">
        <v>362</v>
      </c>
      <c r="C264" s="73" t="s">
        <v>363</v>
      </c>
      <c r="D264" s="73" t="s">
        <v>2</v>
      </c>
      <c r="E264" s="191">
        <v>5.147</v>
      </c>
      <c r="F264" s="191">
        <v>5.147</v>
      </c>
      <c r="G264" s="194">
        <v>2.727</v>
      </c>
      <c r="H264" s="25" t="s">
        <v>255</v>
      </c>
      <c r="I264" s="101" t="s">
        <v>23</v>
      </c>
      <c r="J264" s="102" t="s">
        <v>627</v>
      </c>
      <c r="K264" s="191">
        <v>4.491</v>
      </c>
      <c r="L264" s="194">
        <v>4.044</v>
      </c>
      <c r="M264" s="209">
        <f t="shared" si="2"/>
        <v>-0.44700000000000006</v>
      </c>
      <c r="N264" s="100">
        <v>0</v>
      </c>
      <c r="O264" s="73" t="s">
        <v>23</v>
      </c>
      <c r="P264" s="103" t="s">
        <v>629</v>
      </c>
      <c r="Q264" s="104"/>
      <c r="R264" s="120" t="s">
        <v>1</v>
      </c>
      <c r="S264" s="120" t="s">
        <v>1</v>
      </c>
      <c r="T264" s="120" t="s">
        <v>1</v>
      </c>
      <c r="U264" s="121">
        <v>130</v>
      </c>
      <c r="V264" s="108"/>
      <c r="W264" s="17"/>
      <c r="X264" s="17"/>
      <c r="Y264" s="15"/>
    </row>
    <row r="265" spans="1:25" ht="51" customHeight="1">
      <c r="A265" s="71">
        <v>144</v>
      </c>
      <c r="B265" s="72" t="s">
        <v>364</v>
      </c>
      <c r="C265" s="73" t="s">
        <v>363</v>
      </c>
      <c r="D265" s="73" t="s">
        <v>2</v>
      </c>
      <c r="E265" s="191">
        <v>15.147</v>
      </c>
      <c r="F265" s="191">
        <v>15.147</v>
      </c>
      <c r="G265" s="194">
        <v>4.751</v>
      </c>
      <c r="H265" s="25" t="s">
        <v>255</v>
      </c>
      <c r="I265" s="101" t="s">
        <v>23</v>
      </c>
      <c r="J265" s="102" t="s">
        <v>627</v>
      </c>
      <c r="K265" s="191">
        <v>13.3</v>
      </c>
      <c r="L265" s="194">
        <v>9.468</v>
      </c>
      <c r="M265" s="209">
        <f t="shared" si="2"/>
        <v>-3.8320000000000007</v>
      </c>
      <c r="N265" s="100">
        <v>-4</v>
      </c>
      <c r="O265" s="73" t="s">
        <v>23</v>
      </c>
      <c r="P265" s="103" t="s">
        <v>690</v>
      </c>
      <c r="Q265" s="104"/>
      <c r="R265" s="120" t="s">
        <v>1</v>
      </c>
      <c r="S265" s="120" t="s">
        <v>1</v>
      </c>
      <c r="T265" s="120" t="s">
        <v>1</v>
      </c>
      <c r="U265" s="121">
        <v>131</v>
      </c>
      <c r="V265" s="108"/>
      <c r="W265" s="17"/>
      <c r="X265" s="17"/>
      <c r="Y265" s="15"/>
    </row>
    <row r="266" spans="1:25" ht="51" customHeight="1">
      <c r="A266" s="71">
        <v>145</v>
      </c>
      <c r="B266" s="72" t="s">
        <v>365</v>
      </c>
      <c r="C266" s="73" t="s">
        <v>366</v>
      </c>
      <c r="D266" s="73" t="s">
        <v>2</v>
      </c>
      <c r="E266" s="191">
        <v>20.189</v>
      </c>
      <c r="F266" s="191">
        <v>20.189</v>
      </c>
      <c r="G266" s="194">
        <v>16.574</v>
      </c>
      <c r="H266" s="25" t="s">
        <v>255</v>
      </c>
      <c r="I266" s="101" t="s">
        <v>23</v>
      </c>
      <c r="J266" s="102" t="s">
        <v>627</v>
      </c>
      <c r="K266" s="191">
        <v>12.528</v>
      </c>
      <c r="L266" s="194">
        <v>11.266</v>
      </c>
      <c r="M266" s="209">
        <f t="shared" si="2"/>
        <v>-1.2620000000000005</v>
      </c>
      <c r="N266" s="100">
        <v>0</v>
      </c>
      <c r="O266" s="73" t="s">
        <v>23</v>
      </c>
      <c r="P266" s="103" t="s">
        <v>629</v>
      </c>
      <c r="Q266" s="104"/>
      <c r="R266" s="120" t="s">
        <v>1</v>
      </c>
      <c r="S266" s="120" t="s">
        <v>1</v>
      </c>
      <c r="T266" s="120" t="s">
        <v>1</v>
      </c>
      <c r="U266" s="121">
        <v>132</v>
      </c>
      <c r="V266" s="108"/>
      <c r="W266" s="17"/>
      <c r="X266" s="17"/>
      <c r="Y266" s="15"/>
    </row>
    <row r="267" spans="1:25" ht="198.75" customHeight="1">
      <c r="A267" s="71">
        <v>146</v>
      </c>
      <c r="B267" s="72" t="s">
        <v>367</v>
      </c>
      <c r="C267" s="73" t="s">
        <v>145</v>
      </c>
      <c r="D267" s="73" t="s">
        <v>2</v>
      </c>
      <c r="E267" s="191">
        <v>45.153</v>
      </c>
      <c r="F267" s="191">
        <v>45.153</v>
      </c>
      <c r="G267" s="194">
        <v>38.518</v>
      </c>
      <c r="H267" s="215" t="s">
        <v>691</v>
      </c>
      <c r="I267" s="101" t="s">
        <v>23</v>
      </c>
      <c r="J267" s="102" t="s">
        <v>692</v>
      </c>
      <c r="K267" s="214">
        <v>40.685</v>
      </c>
      <c r="L267" s="194">
        <v>36.613</v>
      </c>
      <c r="M267" s="209">
        <f t="shared" si="2"/>
        <v>-4.072000000000003</v>
      </c>
      <c r="N267" s="100">
        <v>-4</v>
      </c>
      <c r="O267" s="73" t="s">
        <v>23</v>
      </c>
      <c r="P267" s="103" t="s">
        <v>718</v>
      </c>
      <c r="Q267" s="104"/>
      <c r="R267" s="108" t="s">
        <v>407</v>
      </c>
      <c r="S267" s="108" t="s">
        <v>417</v>
      </c>
      <c r="T267" s="106" t="s">
        <v>502</v>
      </c>
      <c r="U267" s="139" t="s">
        <v>503</v>
      </c>
      <c r="V267" s="108" t="s">
        <v>27</v>
      </c>
      <c r="W267" s="17"/>
      <c r="X267" s="17"/>
      <c r="Y267" s="15"/>
    </row>
    <row r="268" spans="1:25" ht="117" customHeight="1">
      <c r="A268" s="71">
        <v>147</v>
      </c>
      <c r="B268" s="72" t="s">
        <v>368</v>
      </c>
      <c r="C268" s="73" t="s">
        <v>107</v>
      </c>
      <c r="D268" s="73" t="s">
        <v>2</v>
      </c>
      <c r="E268" s="205">
        <f>6.759+112.342</f>
        <v>119.101</v>
      </c>
      <c r="F268" s="205">
        <v>6.77</v>
      </c>
      <c r="G268" s="194">
        <v>5.153328</v>
      </c>
      <c r="H268" s="158" t="s">
        <v>693</v>
      </c>
      <c r="I268" s="101" t="s">
        <v>23</v>
      </c>
      <c r="J268" s="102" t="s">
        <v>694</v>
      </c>
      <c r="K268" s="191">
        <v>71.21</v>
      </c>
      <c r="L268" s="194">
        <v>475.989</v>
      </c>
      <c r="M268" s="209">
        <f t="shared" si="2"/>
        <v>404.779</v>
      </c>
      <c r="N268" s="100">
        <v>0</v>
      </c>
      <c r="O268" s="73" t="s">
        <v>23</v>
      </c>
      <c r="P268" s="103" t="s">
        <v>695</v>
      </c>
      <c r="Q268" s="104" t="s">
        <v>504</v>
      </c>
      <c r="R268" s="146" t="s">
        <v>415</v>
      </c>
      <c r="S268" s="120" t="s">
        <v>1</v>
      </c>
      <c r="T268" s="106" t="s">
        <v>505</v>
      </c>
      <c r="U268" s="139" t="s">
        <v>506</v>
      </c>
      <c r="V268" s="108" t="s">
        <v>27</v>
      </c>
      <c r="W268" s="17"/>
      <c r="X268" s="17"/>
      <c r="Y268" s="15"/>
    </row>
    <row r="269" spans="1:25" ht="135" customHeight="1">
      <c r="A269" s="71">
        <v>148</v>
      </c>
      <c r="B269" s="72" t="s">
        <v>369</v>
      </c>
      <c r="C269" s="73" t="s">
        <v>107</v>
      </c>
      <c r="D269" s="73" t="s">
        <v>2</v>
      </c>
      <c r="E269" s="205">
        <v>25.768</v>
      </c>
      <c r="F269" s="205">
        <f>25.768-21.092</f>
        <v>4.676000000000002</v>
      </c>
      <c r="G269" s="194">
        <v>0.90396</v>
      </c>
      <c r="H269" s="158" t="s">
        <v>696</v>
      </c>
      <c r="I269" s="101" t="s">
        <v>23</v>
      </c>
      <c r="J269" s="102" t="s">
        <v>697</v>
      </c>
      <c r="K269" s="191">
        <v>27.587</v>
      </c>
      <c r="L269" s="194" t="s">
        <v>255</v>
      </c>
      <c r="M269" s="209">
        <v>-27.587</v>
      </c>
      <c r="N269" s="100">
        <v>0</v>
      </c>
      <c r="O269" s="73" t="s">
        <v>23</v>
      </c>
      <c r="P269" s="103" t="s">
        <v>698</v>
      </c>
      <c r="Q269" s="104"/>
      <c r="R269" s="120" t="s">
        <v>417</v>
      </c>
      <c r="S269" s="105" t="s">
        <v>417</v>
      </c>
      <c r="T269" s="108" t="s">
        <v>417</v>
      </c>
      <c r="U269" s="139" t="s">
        <v>507</v>
      </c>
      <c r="V269" s="108" t="s">
        <v>27</v>
      </c>
      <c r="W269" s="17"/>
      <c r="X269" s="17"/>
      <c r="Y269" s="15"/>
    </row>
    <row r="270" spans="1:25" ht="81">
      <c r="A270" s="71">
        <v>149</v>
      </c>
      <c r="B270" s="72" t="s">
        <v>370</v>
      </c>
      <c r="C270" s="73" t="s">
        <v>100</v>
      </c>
      <c r="D270" s="73" t="s">
        <v>2</v>
      </c>
      <c r="E270" s="191">
        <f>1301.802+399.226</f>
        <v>1701.0279999999998</v>
      </c>
      <c r="F270" s="191">
        <f>E270+282.846-170.535-399.226</f>
        <v>1414.1129999999998</v>
      </c>
      <c r="G270" s="194">
        <v>1293.137361</v>
      </c>
      <c r="H270" s="25" t="s">
        <v>255</v>
      </c>
      <c r="I270" s="101" t="s">
        <v>23</v>
      </c>
      <c r="J270" s="102" t="s">
        <v>699</v>
      </c>
      <c r="K270" s="191">
        <v>1175.842</v>
      </c>
      <c r="L270" s="194">
        <v>1364.62</v>
      </c>
      <c r="M270" s="209">
        <f t="shared" si="2"/>
        <v>188.7779999999998</v>
      </c>
      <c r="N270" s="100">
        <v>0</v>
      </c>
      <c r="O270" s="73" t="s">
        <v>23</v>
      </c>
      <c r="P270" s="103" t="s">
        <v>700</v>
      </c>
      <c r="Q270" s="104" t="s">
        <v>701</v>
      </c>
      <c r="R270" s="120" t="s">
        <v>417</v>
      </c>
      <c r="S270" s="120" t="s">
        <v>702</v>
      </c>
      <c r="T270" s="147" t="s">
        <v>416</v>
      </c>
      <c r="U270" s="121">
        <v>134</v>
      </c>
      <c r="V270" s="108"/>
      <c r="W270" s="17"/>
      <c r="X270" s="17"/>
      <c r="Y270" s="15"/>
    </row>
    <row r="271" spans="1:25" ht="123.75" customHeight="1">
      <c r="A271" s="71">
        <v>150</v>
      </c>
      <c r="B271" s="72" t="s">
        <v>371</v>
      </c>
      <c r="C271" s="73" t="s">
        <v>107</v>
      </c>
      <c r="D271" s="73" t="s">
        <v>2</v>
      </c>
      <c r="E271" s="205">
        <v>17.754</v>
      </c>
      <c r="F271" s="205">
        <v>17.754</v>
      </c>
      <c r="G271" s="194">
        <v>8.944094</v>
      </c>
      <c r="H271" s="158" t="s">
        <v>703</v>
      </c>
      <c r="I271" s="101" t="s">
        <v>23</v>
      </c>
      <c r="J271" s="102" t="s">
        <v>704</v>
      </c>
      <c r="K271" s="191">
        <v>119.719</v>
      </c>
      <c r="L271" s="194">
        <v>119.719</v>
      </c>
      <c r="M271" s="209">
        <f t="shared" si="2"/>
        <v>0</v>
      </c>
      <c r="N271" s="100">
        <v>0</v>
      </c>
      <c r="O271" s="73" t="s">
        <v>23</v>
      </c>
      <c r="P271" s="103" t="s">
        <v>705</v>
      </c>
      <c r="Q271" s="104"/>
      <c r="R271" s="120" t="s">
        <v>417</v>
      </c>
      <c r="S271" s="120" t="s">
        <v>702</v>
      </c>
      <c r="T271" s="108" t="s">
        <v>417</v>
      </c>
      <c r="U271" s="139" t="s">
        <v>508</v>
      </c>
      <c r="V271" s="108" t="s">
        <v>27</v>
      </c>
      <c r="W271" s="17"/>
      <c r="X271" s="17"/>
      <c r="Y271" s="15"/>
    </row>
    <row r="272" spans="1:25" ht="137.25" customHeight="1">
      <c r="A272" s="71">
        <v>151</v>
      </c>
      <c r="B272" s="72" t="s">
        <v>372</v>
      </c>
      <c r="C272" s="73" t="s">
        <v>107</v>
      </c>
      <c r="D272" s="73" t="s">
        <v>2</v>
      </c>
      <c r="E272" s="205">
        <f>10.326+44.767</f>
        <v>55.093</v>
      </c>
      <c r="F272" s="205">
        <v>55.093</v>
      </c>
      <c r="G272" s="194">
        <v>8.64</v>
      </c>
      <c r="H272" s="151" t="s">
        <v>706</v>
      </c>
      <c r="I272" s="101" t="s">
        <v>23</v>
      </c>
      <c r="J272" s="102" t="s">
        <v>707</v>
      </c>
      <c r="K272" s="191" t="s">
        <v>255</v>
      </c>
      <c r="L272" s="194" t="s">
        <v>255</v>
      </c>
      <c r="M272" s="209" t="s">
        <v>255</v>
      </c>
      <c r="N272" s="100">
        <v>0</v>
      </c>
      <c r="O272" s="73" t="s">
        <v>23</v>
      </c>
      <c r="P272" s="103" t="s">
        <v>708</v>
      </c>
      <c r="Q272" s="104" t="s">
        <v>709</v>
      </c>
      <c r="R272" s="120" t="s">
        <v>417</v>
      </c>
      <c r="S272" s="105" t="s">
        <v>417</v>
      </c>
      <c r="T272" s="108" t="s">
        <v>417</v>
      </c>
      <c r="U272" s="139" t="s">
        <v>509</v>
      </c>
      <c r="V272" s="108" t="s">
        <v>27</v>
      </c>
      <c r="W272" s="17"/>
      <c r="X272" s="17"/>
      <c r="Y272" s="15"/>
    </row>
    <row r="273" spans="1:25" ht="143.25" customHeight="1">
      <c r="A273" s="71">
        <v>152</v>
      </c>
      <c r="B273" s="72" t="s">
        <v>373</v>
      </c>
      <c r="C273" s="73" t="s">
        <v>130</v>
      </c>
      <c r="D273" s="73" t="s">
        <v>2</v>
      </c>
      <c r="E273" s="191">
        <v>0</v>
      </c>
      <c r="F273" s="191">
        <v>99.85</v>
      </c>
      <c r="G273" s="194">
        <v>55.923922</v>
      </c>
      <c r="H273" s="158" t="s">
        <v>710</v>
      </c>
      <c r="I273" s="159" t="s">
        <v>619</v>
      </c>
      <c r="J273" s="162" t="s">
        <v>711</v>
      </c>
      <c r="K273" s="191" t="s">
        <v>255</v>
      </c>
      <c r="L273" s="194" t="s">
        <v>255</v>
      </c>
      <c r="M273" s="209" t="s">
        <v>255</v>
      </c>
      <c r="N273" s="100">
        <v>0</v>
      </c>
      <c r="O273" s="73" t="s">
        <v>617</v>
      </c>
      <c r="P273" s="103" t="s">
        <v>712</v>
      </c>
      <c r="Q273" s="104"/>
      <c r="R273" s="120" t="s">
        <v>417</v>
      </c>
      <c r="S273" s="105" t="s">
        <v>417</v>
      </c>
      <c r="T273" s="108" t="s">
        <v>417</v>
      </c>
      <c r="U273" s="121">
        <v>135</v>
      </c>
      <c r="V273" s="108" t="s">
        <v>29</v>
      </c>
      <c r="W273" s="17"/>
      <c r="X273" s="17"/>
      <c r="Y273" s="15"/>
    </row>
    <row r="274" spans="1:25" ht="67.5" customHeight="1">
      <c r="A274" s="71">
        <v>153</v>
      </c>
      <c r="B274" s="72" t="s">
        <v>374</v>
      </c>
      <c r="C274" s="73" t="s">
        <v>254</v>
      </c>
      <c r="D274" s="73" t="s">
        <v>755</v>
      </c>
      <c r="E274" s="191">
        <v>9.32</v>
      </c>
      <c r="F274" s="191">
        <v>9.32</v>
      </c>
      <c r="G274" s="198">
        <v>5.784559</v>
      </c>
      <c r="H274" s="25" t="s">
        <v>751</v>
      </c>
      <c r="I274" s="26" t="s">
        <v>23</v>
      </c>
      <c r="J274" s="27" t="s">
        <v>813</v>
      </c>
      <c r="K274" s="191">
        <v>8.873</v>
      </c>
      <c r="L274" s="194">
        <v>8.512</v>
      </c>
      <c r="M274" s="209">
        <f t="shared" si="2"/>
        <v>-0.3609999999999989</v>
      </c>
      <c r="N274" s="100">
        <v>0</v>
      </c>
      <c r="O274" s="73" t="s">
        <v>22</v>
      </c>
      <c r="P274" s="103" t="s">
        <v>814</v>
      </c>
      <c r="Q274" s="104"/>
      <c r="R274" s="104" t="s">
        <v>459</v>
      </c>
      <c r="S274" s="120" t="s">
        <v>754</v>
      </c>
      <c r="T274" s="106" t="s">
        <v>460</v>
      </c>
      <c r="U274" s="121">
        <v>139</v>
      </c>
      <c r="V274" s="108" t="s">
        <v>51</v>
      </c>
      <c r="W274" s="17"/>
      <c r="X274" s="17"/>
      <c r="Y274" s="15"/>
    </row>
    <row r="275" spans="1:25" ht="300" customHeight="1">
      <c r="A275" s="71">
        <v>154</v>
      </c>
      <c r="B275" s="72" t="s">
        <v>375</v>
      </c>
      <c r="C275" s="73" t="s">
        <v>297</v>
      </c>
      <c r="D275" s="73" t="s">
        <v>2</v>
      </c>
      <c r="E275" s="191">
        <v>65.826</v>
      </c>
      <c r="F275" s="191">
        <v>65.826</v>
      </c>
      <c r="G275" s="207">
        <v>65.502</v>
      </c>
      <c r="H275" s="25" t="s">
        <v>255</v>
      </c>
      <c r="I275" s="101" t="s">
        <v>23</v>
      </c>
      <c r="J275" s="102" t="s">
        <v>713</v>
      </c>
      <c r="K275" s="191">
        <v>65.89</v>
      </c>
      <c r="L275" s="207">
        <v>77.091</v>
      </c>
      <c r="M275" s="209">
        <f t="shared" si="2"/>
        <v>11.200999999999993</v>
      </c>
      <c r="N275" s="163" t="s">
        <v>255</v>
      </c>
      <c r="O275" s="73" t="s">
        <v>602</v>
      </c>
      <c r="P275" s="103" t="s">
        <v>714</v>
      </c>
      <c r="Q275" s="144" t="s">
        <v>715</v>
      </c>
      <c r="R275" s="104" t="s">
        <v>469</v>
      </c>
      <c r="S275" s="120" t="s">
        <v>1</v>
      </c>
      <c r="T275" s="106" t="s">
        <v>471</v>
      </c>
      <c r="U275" s="121">
        <v>139</v>
      </c>
      <c r="V275" s="108"/>
      <c r="W275" s="17" t="s">
        <v>38</v>
      </c>
      <c r="X275" s="17"/>
      <c r="Y275" s="15"/>
    </row>
    <row r="276" spans="1:25" ht="87.75" customHeight="1">
      <c r="A276" s="71">
        <v>155</v>
      </c>
      <c r="B276" s="72" t="s">
        <v>376</v>
      </c>
      <c r="C276" s="73" t="s">
        <v>297</v>
      </c>
      <c r="D276" s="73" t="s">
        <v>2</v>
      </c>
      <c r="E276" s="191">
        <v>43.227</v>
      </c>
      <c r="F276" s="191">
        <v>43.227</v>
      </c>
      <c r="G276" s="207">
        <v>40.199</v>
      </c>
      <c r="H276" s="25" t="s">
        <v>255</v>
      </c>
      <c r="I276" s="101" t="s">
        <v>23</v>
      </c>
      <c r="J276" s="102" t="s">
        <v>627</v>
      </c>
      <c r="K276" s="191">
        <v>43.12</v>
      </c>
      <c r="L276" s="207">
        <v>51.302</v>
      </c>
      <c r="M276" s="209">
        <f t="shared" si="2"/>
        <v>8.182000000000002</v>
      </c>
      <c r="N276" s="163" t="s">
        <v>255</v>
      </c>
      <c r="O276" s="73" t="s">
        <v>23</v>
      </c>
      <c r="P276" s="160" t="s">
        <v>716</v>
      </c>
      <c r="Q276" s="144" t="s">
        <v>717</v>
      </c>
      <c r="R276" s="120" t="s">
        <v>1</v>
      </c>
      <c r="S276" s="120" t="s">
        <v>1</v>
      </c>
      <c r="T276" s="120" t="s">
        <v>1</v>
      </c>
      <c r="U276" s="121">
        <v>140</v>
      </c>
      <c r="V276" s="108"/>
      <c r="W276" s="17"/>
      <c r="X276" s="17"/>
      <c r="Y276" s="15"/>
    </row>
    <row r="277" spans="1:25" ht="60" customHeight="1">
      <c r="A277" s="71">
        <v>156</v>
      </c>
      <c r="B277" s="72" t="s">
        <v>377</v>
      </c>
      <c r="C277" s="73" t="s">
        <v>378</v>
      </c>
      <c r="D277" s="73" t="s">
        <v>268</v>
      </c>
      <c r="E277" s="191">
        <v>141.163</v>
      </c>
      <c r="F277" s="191">
        <v>141.163</v>
      </c>
      <c r="G277" s="175">
        <v>80.058</v>
      </c>
      <c r="H277" s="25" t="s">
        <v>255</v>
      </c>
      <c r="I277" s="26" t="s">
        <v>23</v>
      </c>
      <c r="J277" s="27" t="s">
        <v>519</v>
      </c>
      <c r="K277" s="191">
        <v>139.067</v>
      </c>
      <c r="L277" s="175">
        <v>581.582</v>
      </c>
      <c r="M277" s="174">
        <f t="shared" si="2"/>
        <v>442.515</v>
      </c>
      <c r="N277" s="25">
        <v>0</v>
      </c>
      <c r="O277" s="29" t="s">
        <v>23</v>
      </c>
      <c r="P277" s="30" t="s">
        <v>589</v>
      </c>
      <c r="Q277" s="104" t="s">
        <v>590</v>
      </c>
      <c r="R277" s="104" t="s">
        <v>476</v>
      </c>
      <c r="S277" s="120" t="s">
        <v>1</v>
      </c>
      <c r="T277" s="106" t="s">
        <v>510</v>
      </c>
      <c r="U277" s="121">
        <v>141</v>
      </c>
      <c r="V277" s="108" t="s">
        <v>51</v>
      </c>
      <c r="W277" s="17"/>
      <c r="X277" s="17"/>
      <c r="Y277" s="15"/>
    </row>
    <row r="278" spans="1:25" ht="69.75" customHeight="1">
      <c r="A278" s="71">
        <v>157</v>
      </c>
      <c r="B278" s="72" t="s">
        <v>379</v>
      </c>
      <c r="C278" s="73" t="s">
        <v>380</v>
      </c>
      <c r="D278" s="73" t="s">
        <v>268</v>
      </c>
      <c r="E278" s="191">
        <v>155.665</v>
      </c>
      <c r="F278" s="191">
        <v>155.665</v>
      </c>
      <c r="G278" s="175">
        <v>155.665</v>
      </c>
      <c r="H278" s="25" t="s">
        <v>255</v>
      </c>
      <c r="I278" s="26" t="s">
        <v>23</v>
      </c>
      <c r="J278" s="27" t="s">
        <v>518</v>
      </c>
      <c r="K278" s="191">
        <v>177.785</v>
      </c>
      <c r="L278" s="175">
        <v>144.445</v>
      </c>
      <c r="M278" s="174">
        <f t="shared" si="2"/>
        <v>-33.34</v>
      </c>
      <c r="N278" s="25">
        <v>0</v>
      </c>
      <c r="O278" s="29" t="s">
        <v>23</v>
      </c>
      <c r="P278" s="30" t="s">
        <v>553</v>
      </c>
      <c r="Q278" s="104"/>
      <c r="R278" s="104" t="s">
        <v>478</v>
      </c>
      <c r="S278" s="120" t="s">
        <v>1</v>
      </c>
      <c r="T278" s="106" t="s">
        <v>479</v>
      </c>
      <c r="U278" s="121">
        <v>142</v>
      </c>
      <c r="V278" s="108"/>
      <c r="W278" s="17"/>
      <c r="X278" s="17" t="s">
        <v>38</v>
      </c>
      <c r="Y278" s="15"/>
    </row>
    <row r="279" spans="1:25" ht="122.25" customHeight="1">
      <c r="A279" s="71">
        <v>158</v>
      </c>
      <c r="B279" s="72" t="s">
        <v>381</v>
      </c>
      <c r="C279" s="73" t="s">
        <v>382</v>
      </c>
      <c r="D279" s="73" t="s">
        <v>268</v>
      </c>
      <c r="E279" s="191">
        <v>1214.535</v>
      </c>
      <c r="F279" s="191">
        <v>1214.535</v>
      </c>
      <c r="G279" s="175">
        <v>1214.535</v>
      </c>
      <c r="H279" s="150" t="s">
        <v>550</v>
      </c>
      <c r="I279" s="26" t="s">
        <v>23</v>
      </c>
      <c r="J279" s="27" t="s">
        <v>518</v>
      </c>
      <c r="K279" s="191">
        <v>1209.506</v>
      </c>
      <c r="L279" s="175">
        <v>1482.199</v>
      </c>
      <c r="M279" s="174">
        <f t="shared" si="2"/>
        <v>272.693</v>
      </c>
      <c r="N279" s="25">
        <v>0</v>
      </c>
      <c r="O279" s="29" t="s">
        <v>23</v>
      </c>
      <c r="P279" s="30" t="s">
        <v>554</v>
      </c>
      <c r="Q279" s="104" t="s">
        <v>555</v>
      </c>
      <c r="R279" s="120" t="s">
        <v>1</v>
      </c>
      <c r="S279" s="120" t="s">
        <v>1</v>
      </c>
      <c r="T279" s="106" t="s">
        <v>511</v>
      </c>
      <c r="U279" s="121">
        <v>143</v>
      </c>
      <c r="V279" s="108" t="s">
        <v>29</v>
      </c>
      <c r="W279" s="17"/>
      <c r="X279" s="17" t="s">
        <v>38</v>
      </c>
      <c r="Y279" s="15"/>
    </row>
    <row r="280" spans="1:25" ht="109.5" customHeight="1">
      <c r="A280" s="71">
        <v>159</v>
      </c>
      <c r="B280" s="72" t="s">
        <v>383</v>
      </c>
      <c r="C280" s="73" t="s">
        <v>384</v>
      </c>
      <c r="D280" s="73" t="s">
        <v>268</v>
      </c>
      <c r="E280" s="191" t="s">
        <v>255</v>
      </c>
      <c r="F280" s="191">
        <v>53.599</v>
      </c>
      <c r="G280" s="175">
        <v>52.484</v>
      </c>
      <c r="H280" s="25" t="s">
        <v>255</v>
      </c>
      <c r="I280" s="26" t="s">
        <v>23</v>
      </c>
      <c r="J280" s="27" t="s">
        <v>520</v>
      </c>
      <c r="K280" s="191" t="s">
        <v>255</v>
      </c>
      <c r="L280" s="175" t="s">
        <v>255</v>
      </c>
      <c r="M280" s="174" t="s">
        <v>255</v>
      </c>
      <c r="N280" s="25">
        <v>0</v>
      </c>
      <c r="O280" s="29" t="s">
        <v>23</v>
      </c>
      <c r="P280" s="30" t="s">
        <v>556</v>
      </c>
      <c r="Q280" s="104"/>
      <c r="R280" s="120" t="s">
        <v>1</v>
      </c>
      <c r="S280" s="120" t="s">
        <v>1</v>
      </c>
      <c r="T280" s="106" t="s">
        <v>512</v>
      </c>
      <c r="U280" s="121">
        <v>144</v>
      </c>
      <c r="V280" s="108"/>
      <c r="W280" s="17"/>
      <c r="X280" s="17" t="s">
        <v>441</v>
      </c>
      <c r="Y280" s="15"/>
    </row>
    <row r="281" spans="1:25" ht="14.25" thickBot="1">
      <c r="A281" s="31"/>
      <c r="B281" s="32"/>
      <c r="C281" s="32"/>
      <c r="D281" s="32"/>
      <c r="E281" s="176"/>
      <c r="F281" s="177"/>
      <c r="G281" s="178"/>
      <c r="H281" s="33"/>
      <c r="I281" s="34"/>
      <c r="J281" s="35"/>
      <c r="K281" s="176"/>
      <c r="L281" s="178"/>
      <c r="M281" s="177"/>
      <c r="N281" s="33"/>
      <c r="O281" s="36"/>
      <c r="P281" s="37"/>
      <c r="Q281" s="38"/>
      <c r="R281" s="38"/>
      <c r="S281" s="39"/>
      <c r="T281" s="40"/>
      <c r="U281" s="41"/>
      <c r="V281" s="42"/>
      <c r="W281" s="43"/>
      <c r="X281" s="43"/>
      <c r="Y281" s="44"/>
    </row>
    <row r="282" spans="1:25" ht="14.25" thickTop="1">
      <c r="A282" s="301" t="s">
        <v>15</v>
      </c>
      <c r="B282" s="302"/>
      <c r="C282" s="45"/>
      <c r="D282" s="45"/>
      <c r="E282" s="168">
        <f>SUM(E9:E280)-(E283+E284)</f>
        <v>1031714.3640000005</v>
      </c>
      <c r="F282" s="168">
        <f>SUM(F9:F280)-(F283+F284)</f>
        <v>767036.5057560004</v>
      </c>
      <c r="G282" s="168">
        <f>SUM(G9:G280)-(G283+G284)</f>
        <v>666772.3994110003</v>
      </c>
      <c r="H282" s="46"/>
      <c r="I282" s="327" t="s">
        <v>0</v>
      </c>
      <c r="J282" s="328"/>
      <c r="K282" s="168">
        <f>SUM(K9:K280)-(K283+K284)</f>
        <v>464853.97599999985</v>
      </c>
      <c r="L282" s="168">
        <f>SUM(L9:L280)-(L283)</f>
        <v>440862.10599999985</v>
      </c>
      <c r="M282" s="168">
        <f>L282-K282</f>
        <v>-23991.869999999995</v>
      </c>
      <c r="N282" s="168">
        <f>SUM(N9:N280)</f>
        <v>1235.037</v>
      </c>
      <c r="O282" s="289"/>
      <c r="P282" s="289"/>
      <c r="Q282" s="299"/>
      <c r="R282" s="299"/>
      <c r="S282" s="292"/>
      <c r="T282" s="283"/>
      <c r="U282" s="292"/>
      <c r="V282" s="283"/>
      <c r="W282" s="292"/>
      <c r="X282" s="292"/>
      <c r="Y282" s="279"/>
    </row>
    <row r="283" spans="1:25" ht="13.5">
      <c r="A283" s="303"/>
      <c r="B283" s="304"/>
      <c r="C283" s="47"/>
      <c r="D283" s="47"/>
      <c r="E283" s="169">
        <f>E108</f>
        <v>12047.189</v>
      </c>
      <c r="F283" s="169">
        <f>F108</f>
        <v>18775.000699</v>
      </c>
      <c r="G283" s="169">
        <f>G108</f>
        <v>13000.421369</v>
      </c>
      <c r="H283" s="28"/>
      <c r="I283" s="314" t="s">
        <v>385</v>
      </c>
      <c r="J283" s="315"/>
      <c r="K283" s="169">
        <f>K108</f>
        <v>12170.137</v>
      </c>
      <c r="L283" s="169">
        <f>L108</f>
        <v>25679.218</v>
      </c>
      <c r="M283" s="169">
        <f>L283-K283</f>
        <v>13509.081</v>
      </c>
      <c r="N283" s="169" t="s">
        <v>255</v>
      </c>
      <c r="O283" s="290"/>
      <c r="P283" s="290"/>
      <c r="Q283" s="287"/>
      <c r="R283" s="287"/>
      <c r="S283" s="296"/>
      <c r="T283" s="284"/>
      <c r="U283" s="296"/>
      <c r="V283" s="284"/>
      <c r="W283" s="293"/>
      <c r="X283" s="293"/>
      <c r="Y283" s="280"/>
    </row>
    <row r="284" spans="1:25" ht="14.25" thickBot="1">
      <c r="A284" s="305"/>
      <c r="B284" s="306"/>
      <c r="C284" s="48"/>
      <c r="D284" s="48"/>
      <c r="E284" s="170">
        <f>E133</f>
        <v>941.678</v>
      </c>
      <c r="F284" s="170">
        <f>F133</f>
        <v>724.94</v>
      </c>
      <c r="G284" s="170">
        <f>G133</f>
        <v>695.555</v>
      </c>
      <c r="H284" s="49"/>
      <c r="I284" s="355" t="s">
        <v>386</v>
      </c>
      <c r="J284" s="356"/>
      <c r="K284" s="170">
        <f>K133</f>
        <v>1481.357</v>
      </c>
      <c r="L284" s="182" t="str">
        <f>L133</f>
        <v>-</v>
      </c>
      <c r="M284" s="182">
        <f>M133</f>
        <v>-1481.357</v>
      </c>
      <c r="N284" s="182" t="s">
        <v>255</v>
      </c>
      <c r="O284" s="291"/>
      <c r="P284" s="291"/>
      <c r="Q284" s="300"/>
      <c r="R284" s="300"/>
      <c r="S284" s="298"/>
      <c r="T284" s="285"/>
      <c r="U284" s="298"/>
      <c r="V284" s="285"/>
      <c r="W284" s="294"/>
      <c r="X284" s="294"/>
      <c r="Y284" s="282"/>
    </row>
    <row r="285" spans="1:25" ht="13.5">
      <c r="A285" s="303" t="s">
        <v>16</v>
      </c>
      <c r="B285" s="304"/>
      <c r="C285" s="47"/>
      <c r="D285" s="47"/>
      <c r="E285" s="171">
        <v>85826.939</v>
      </c>
      <c r="F285" s="172">
        <v>100024.688699</v>
      </c>
      <c r="G285" s="173">
        <v>73609.827432</v>
      </c>
      <c r="H285" s="50"/>
      <c r="I285" s="320" t="s">
        <v>0</v>
      </c>
      <c r="J285" s="321"/>
      <c r="K285" s="171">
        <v>1370021.898</v>
      </c>
      <c r="L285" s="217">
        <v>1387815.693</v>
      </c>
      <c r="M285" s="183">
        <f aca="true" t="shared" si="3" ref="M285:M290">L285-K285</f>
        <v>17793.794999999925</v>
      </c>
      <c r="N285" s="309"/>
      <c r="O285" s="312"/>
      <c r="P285" s="312"/>
      <c r="Q285" s="286"/>
      <c r="R285" s="286"/>
      <c r="S285" s="295"/>
      <c r="T285" s="307"/>
      <c r="U285" s="295"/>
      <c r="V285" s="307"/>
      <c r="W285" s="295"/>
      <c r="X285" s="295"/>
      <c r="Y285" s="316"/>
    </row>
    <row r="286" spans="1:25" ht="13.5">
      <c r="A286" s="303"/>
      <c r="B286" s="304"/>
      <c r="C286" s="47"/>
      <c r="D286" s="47"/>
      <c r="E286" s="169">
        <v>2.983</v>
      </c>
      <c r="F286" s="174">
        <v>2.983</v>
      </c>
      <c r="G286" s="175">
        <v>2.383</v>
      </c>
      <c r="H286" s="28"/>
      <c r="I286" s="314" t="s">
        <v>385</v>
      </c>
      <c r="J286" s="315"/>
      <c r="K286" s="169">
        <v>1779.465</v>
      </c>
      <c r="L286" s="194">
        <v>1704.243</v>
      </c>
      <c r="M286" s="175">
        <f t="shared" si="3"/>
        <v>-75.22199999999998</v>
      </c>
      <c r="N286" s="310"/>
      <c r="O286" s="290"/>
      <c r="P286" s="290"/>
      <c r="Q286" s="287"/>
      <c r="R286" s="287"/>
      <c r="S286" s="296"/>
      <c r="T286" s="284"/>
      <c r="U286" s="296"/>
      <c r="V286" s="284"/>
      <c r="W286" s="293"/>
      <c r="X286" s="293"/>
      <c r="Y286" s="280"/>
    </row>
    <row r="287" spans="1:25" ht="13.5">
      <c r="A287" s="303"/>
      <c r="B287" s="304"/>
      <c r="C287" s="47"/>
      <c r="D287" s="47"/>
      <c r="E287" s="185" t="s">
        <v>255</v>
      </c>
      <c r="F287" s="186" t="s">
        <v>255</v>
      </c>
      <c r="G287" s="187" t="s">
        <v>255</v>
      </c>
      <c r="H287" s="188"/>
      <c r="I287" s="314" t="s">
        <v>386</v>
      </c>
      <c r="J287" s="315"/>
      <c r="K287" s="185">
        <v>3.641</v>
      </c>
      <c r="L287" s="216" t="s">
        <v>255</v>
      </c>
      <c r="M287" s="175">
        <v>-3.641</v>
      </c>
      <c r="N287" s="310"/>
      <c r="O287" s="290"/>
      <c r="P287" s="290"/>
      <c r="Q287" s="287"/>
      <c r="R287" s="287"/>
      <c r="S287" s="296"/>
      <c r="T287" s="284"/>
      <c r="U287" s="296"/>
      <c r="V287" s="284"/>
      <c r="W287" s="293"/>
      <c r="X287" s="293"/>
      <c r="Y287" s="281"/>
    </row>
    <row r="288" spans="1:25" ht="14.25" thickBot="1">
      <c r="A288" s="331"/>
      <c r="B288" s="332"/>
      <c r="C288" s="51"/>
      <c r="D288" s="51"/>
      <c r="E288" s="176">
        <v>0</v>
      </c>
      <c r="F288" s="177">
        <v>0</v>
      </c>
      <c r="G288" s="178">
        <v>0</v>
      </c>
      <c r="H288" s="52"/>
      <c r="I288" s="318" t="s">
        <v>513</v>
      </c>
      <c r="J288" s="319"/>
      <c r="K288" s="176">
        <v>5276.523</v>
      </c>
      <c r="L288" s="218">
        <v>5279.212</v>
      </c>
      <c r="M288" s="184">
        <f t="shared" si="3"/>
        <v>2.6890000000003056</v>
      </c>
      <c r="N288" s="311"/>
      <c r="O288" s="313"/>
      <c r="P288" s="313"/>
      <c r="Q288" s="288"/>
      <c r="R288" s="288"/>
      <c r="S288" s="297"/>
      <c r="T288" s="308"/>
      <c r="U288" s="297"/>
      <c r="V288" s="308"/>
      <c r="W288" s="322"/>
      <c r="X288" s="322"/>
      <c r="Y288" s="317"/>
    </row>
    <row r="289" spans="1:25" ht="14.25" thickTop="1">
      <c r="A289" s="301" t="s">
        <v>3</v>
      </c>
      <c r="B289" s="302"/>
      <c r="C289" s="47"/>
      <c r="D289" s="47"/>
      <c r="E289" s="171">
        <f aca="true" t="shared" si="4" ref="E289:G290">E282+E285</f>
        <v>1117541.3030000005</v>
      </c>
      <c r="F289" s="171">
        <f t="shared" si="4"/>
        <v>867061.1944550005</v>
      </c>
      <c r="G289" s="171">
        <f t="shared" si="4"/>
        <v>740382.2268430003</v>
      </c>
      <c r="H289" s="50"/>
      <c r="I289" s="327" t="s">
        <v>0</v>
      </c>
      <c r="J289" s="328"/>
      <c r="K289" s="171">
        <f>K282+K285</f>
        <v>1834875.8739999998</v>
      </c>
      <c r="L289" s="171">
        <v>1828677.799</v>
      </c>
      <c r="M289" s="172">
        <f t="shared" si="3"/>
        <v>-6198.074999999721</v>
      </c>
      <c r="N289" s="329"/>
      <c r="O289" s="289"/>
      <c r="P289" s="289"/>
      <c r="Q289" s="299"/>
      <c r="R289" s="299"/>
      <c r="S289" s="292"/>
      <c r="T289" s="283"/>
      <c r="U289" s="292"/>
      <c r="V289" s="283"/>
      <c r="W289" s="292"/>
      <c r="X289" s="292"/>
      <c r="Y289" s="279"/>
    </row>
    <row r="290" spans="1:25" ht="13.5">
      <c r="A290" s="303"/>
      <c r="B290" s="304"/>
      <c r="C290" s="47"/>
      <c r="D290" s="47"/>
      <c r="E290" s="169">
        <f t="shared" si="4"/>
        <v>12050.172</v>
      </c>
      <c r="F290" s="169">
        <f t="shared" si="4"/>
        <v>18777.983699</v>
      </c>
      <c r="G290" s="169">
        <f t="shared" si="4"/>
        <v>13002.804369</v>
      </c>
      <c r="H290" s="28"/>
      <c r="I290" s="314" t="s">
        <v>387</v>
      </c>
      <c r="J290" s="315"/>
      <c r="K290" s="169">
        <f>K283+K286</f>
        <v>13949.602</v>
      </c>
      <c r="L290" s="169">
        <f>L283+L286</f>
        <v>27383.461</v>
      </c>
      <c r="M290" s="174">
        <f t="shared" si="3"/>
        <v>13433.858999999999</v>
      </c>
      <c r="N290" s="310"/>
      <c r="O290" s="290"/>
      <c r="P290" s="290"/>
      <c r="Q290" s="287"/>
      <c r="R290" s="287"/>
      <c r="S290" s="296"/>
      <c r="T290" s="284"/>
      <c r="U290" s="296"/>
      <c r="V290" s="284"/>
      <c r="W290" s="293"/>
      <c r="X290" s="293"/>
      <c r="Y290" s="280"/>
    </row>
    <row r="291" spans="1:25" ht="13.5">
      <c r="A291" s="303"/>
      <c r="B291" s="304"/>
      <c r="C291" s="47"/>
      <c r="D291" s="47"/>
      <c r="E291" s="169">
        <f>E284</f>
        <v>941.678</v>
      </c>
      <c r="F291" s="189">
        <f>F284</f>
        <v>724.94</v>
      </c>
      <c r="G291" s="169">
        <f>G284</f>
        <v>695.555</v>
      </c>
      <c r="H291" s="28"/>
      <c r="I291" s="314" t="s">
        <v>386</v>
      </c>
      <c r="J291" s="315"/>
      <c r="K291" s="169">
        <f>K284+K287</f>
        <v>1484.998</v>
      </c>
      <c r="L291" s="169" t="s">
        <v>255</v>
      </c>
      <c r="M291" s="190">
        <f>M284+M287</f>
        <v>-1484.998</v>
      </c>
      <c r="N291" s="310"/>
      <c r="O291" s="290"/>
      <c r="P291" s="290"/>
      <c r="Q291" s="287"/>
      <c r="R291" s="287"/>
      <c r="S291" s="296"/>
      <c r="T291" s="284"/>
      <c r="U291" s="296"/>
      <c r="V291" s="284"/>
      <c r="W291" s="293"/>
      <c r="X291" s="293"/>
      <c r="Y291" s="281"/>
    </row>
    <row r="292" spans="1:25" ht="14.25" thickBot="1">
      <c r="A292" s="305"/>
      <c r="B292" s="306"/>
      <c r="C292" s="48"/>
      <c r="D292" s="48"/>
      <c r="E292" s="179">
        <f>E284+E288</f>
        <v>941.678</v>
      </c>
      <c r="F292" s="180">
        <f>F284+F288</f>
        <v>724.94</v>
      </c>
      <c r="G292" s="181">
        <f>G284+G290</f>
        <v>13698.359369</v>
      </c>
      <c r="H292" s="53"/>
      <c r="I292" s="323" t="s">
        <v>513</v>
      </c>
      <c r="J292" s="324"/>
      <c r="K292" s="179">
        <f>K284+K288</f>
        <v>6757.88</v>
      </c>
      <c r="L292" s="181">
        <f>L288</f>
        <v>5279.212</v>
      </c>
      <c r="M292" s="180">
        <f>L292-K292</f>
        <v>-1478.6679999999997</v>
      </c>
      <c r="N292" s="330"/>
      <c r="O292" s="291"/>
      <c r="P292" s="291"/>
      <c r="Q292" s="300"/>
      <c r="R292" s="300"/>
      <c r="S292" s="298"/>
      <c r="T292" s="285"/>
      <c r="U292" s="298"/>
      <c r="V292" s="285"/>
      <c r="W292" s="294"/>
      <c r="X292" s="294"/>
      <c r="Y292" s="282"/>
    </row>
    <row r="309" ht="13.5">
      <c r="F309" s="9"/>
    </row>
  </sheetData>
  <sheetProtection/>
  <mergeCells count="151">
    <mergeCell ref="I291:J291"/>
    <mergeCell ref="Y139:Y140"/>
    <mergeCell ref="S139:S140"/>
    <mergeCell ref="T139:T140"/>
    <mergeCell ref="U139:U140"/>
    <mergeCell ref="V139:V140"/>
    <mergeCell ref="W139:W140"/>
    <mergeCell ref="X139:X140"/>
    <mergeCell ref="M139:M140"/>
    <mergeCell ref="G139:G140"/>
    <mergeCell ref="H139:H140"/>
    <mergeCell ref="I139:I140"/>
    <mergeCell ref="J139:J140"/>
    <mergeCell ref="K139:K140"/>
    <mergeCell ref="I287:J287"/>
    <mergeCell ref="Q289:Q292"/>
    <mergeCell ref="L139:L140"/>
    <mergeCell ref="A139:A140"/>
    <mergeCell ref="B139:B140"/>
    <mergeCell ref="C139:C140"/>
    <mergeCell ref="D139:D140"/>
    <mergeCell ref="E139:E140"/>
    <mergeCell ref="F139:F140"/>
    <mergeCell ref="N139:N140"/>
    <mergeCell ref="O139:O140"/>
    <mergeCell ref="Y5:Y7"/>
    <mergeCell ref="J6:J7"/>
    <mergeCell ref="O6:P7"/>
    <mergeCell ref="T285:T288"/>
    <mergeCell ref="I286:J286"/>
    <mergeCell ref="S282:S284"/>
    <mergeCell ref="T282:T284"/>
    <mergeCell ref="P139:P140"/>
    <mergeCell ref="Q139:Q140"/>
    <mergeCell ref="R139:R140"/>
    <mergeCell ref="V4:Y4"/>
    <mergeCell ref="Y282:Y284"/>
    <mergeCell ref="G6:G7"/>
    <mergeCell ref="S5:S7"/>
    <mergeCell ref="T5:T7"/>
    <mergeCell ref="U5:U7"/>
    <mergeCell ref="V5:V7"/>
    <mergeCell ref="I284:J284"/>
    <mergeCell ref="Q282:Q284"/>
    <mergeCell ref="H5:H7"/>
    <mergeCell ref="A3:T3"/>
    <mergeCell ref="A5:A7"/>
    <mergeCell ref="B5:B7"/>
    <mergeCell ref="E5:E7"/>
    <mergeCell ref="F5:G5"/>
    <mergeCell ref="N6:N7"/>
    <mergeCell ref="C5:C7"/>
    <mergeCell ref="D5:D7"/>
    <mergeCell ref="R5:R7"/>
    <mergeCell ref="I5:J5"/>
    <mergeCell ref="P285:P288"/>
    <mergeCell ref="R282:R284"/>
    <mergeCell ref="I292:J292"/>
    <mergeCell ref="I6:I7"/>
    <mergeCell ref="A289:B292"/>
    <mergeCell ref="I289:J289"/>
    <mergeCell ref="N289:N292"/>
    <mergeCell ref="O289:O292"/>
    <mergeCell ref="A285:B288"/>
    <mergeCell ref="I282:J282"/>
    <mergeCell ref="Y285:Y288"/>
    <mergeCell ref="W282:W284"/>
    <mergeCell ref="X282:X284"/>
    <mergeCell ref="Q285:Q288"/>
    <mergeCell ref="I288:J288"/>
    <mergeCell ref="I285:J285"/>
    <mergeCell ref="I283:J283"/>
    <mergeCell ref="S285:S288"/>
    <mergeCell ref="W285:W288"/>
    <mergeCell ref="X285:X288"/>
    <mergeCell ref="O282:O284"/>
    <mergeCell ref="P282:P284"/>
    <mergeCell ref="A282:B284"/>
    <mergeCell ref="V282:V284"/>
    <mergeCell ref="V285:V288"/>
    <mergeCell ref="V289:V292"/>
    <mergeCell ref="N285:N288"/>
    <mergeCell ref="O285:O288"/>
    <mergeCell ref="U282:U284"/>
    <mergeCell ref="I290:J290"/>
    <mergeCell ref="Y289:Y292"/>
    <mergeCell ref="T289:T292"/>
    <mergeCell ref="R285:R288"/>
    <mergeCell ref="P289:P292"/>
    <mergeCell ref="X289:X292"/>
    <mergeCell ref="W289:W292"/>
    <mergeCell ref="U285:U288"/>
    <mergeCell ref="U289:U292"/>
    <mergeCell ref="R289:R292"/>
    <mergeCell ref="S289:S292"/>
    <mergeCell ref="G201:G202"/>
    <mergeCell ref="H201:H202"/>
    <mergeCell ref="I201:I202"/>
    <mergeCell ref="W5:W7"/>
    <mergeCell ref="X5:X7"/>
    <mergeCell ref="F6:F7"/>
    <mergeCell ref="M5:M6"/>
    <mergeCell ref="Q5:Q7"/>
    <mergeCell ref="N5:P5"/>
    <mergeCell ref="J201:J202"/>
    <mergeCell ref="A201:A202"/>
    <mergeCell ref="C201:C202"/>
    <mergeCell ref="B201:B202"/>
    <mergeCell ref="D201:D202"/>
    <mergeCell ref="E201:E202"/>
    <mergeCell ref="F201:F202"/>
    <mergeCell ref="K201:K202"/>
    <mergeCell ref="L201:L202"/>
    <mergeCell ref="M201:M202"/>
    <mergeCell ref="N201:N202"/>
    <mergeCell ref="O201:O202"/>
    <mergeCell ref="V201:V202"/>
    <mergeCell ref="W201:W202"/>
    <mergeCell ref="X201:X202"/>
    <mergeCell ref="Y201:Y202"/>
    <mergeCell ref="P201:P202"/>
    <mergeCell ref="Q201:Q202"/>
    <mergeCell ref="R201:R202"/>
    <mergeCell ref="S201:S202"/>
    <mergeCell ref="T201:T202"/>
    <mergeCell ref="U201:U202"/>
    <mergeCell ref="A186:A187"/>
    <mergeCell ref="B186:B187"/>
    <mergeCell ref="E186:E187"/>
    <mergeCell ref="F186:F187"/>
    <mergeCell ref="G186:G187"/>
    <mergeCell ref="H186:H187"/>
    <mergeCell ref="R186:R187"/>
    <mergeCell ref="S186:S187"/>
    <mergeCell ref="T186:T187"/>
    <mergeCell ref="I186:I187"/>
    <mergeCell ref="J186:J187"/>
    <mergeCell ref="K186:K187"/>
    <mergeCell ref="L186:L187"/>
    <mergeCell ref="M186:M187"/>
    <mergeCell ref="N186:N187"/>
    <mergeCell ref="U186:U187"/>
    <mergeCell ref="V186:V187"/>
    <mergeCell ref="W186:W187"/>
    <mergeCell ref="X186:X187"/>
    <mergeCell ref="Y186:Y187"/>
    <mergeCell ref="C186:C187"/>
    <mergeCell ref="D186:D187"/>
    <mergeCell ref="O186:O187"/>
    <mergeCell ref="P186:P187"/>
    <mergeCell ref="Q186:Q187"/>
  </mergeCells>
  <dataValidations count="8">
    <dataValidation type="list" allowBlank="1" showInputMessage="1" showErrorMessage="1" sqref="O225:O226 O238:O240 O12:O17 O19:O20 O22 O27 O29 O31 O33 O35 O37 O41 O43 O45 O47 O49 O51 O53 O55 O57 O59:O60 O62 O64 O66 O68 O143 O76 O24:O25 O81:O82 O78:O79 O86:O87 O89:O90 O92:O93 O95:O97 O106:O108 O112 O114:O115 O9:O10 O117:O134 O186 O84 O149:O150 O212 O242 O154 O158 O164 O160 O172 O176:O178 O184 O189 O99:O104 O191 O193 O195 O197 O204 O208 O210 O214 O216 O218 O220:O221 O223 O199:O201 O234:O236 O168 O182 O136:O139 O141 O244:O281">
      <formula1>"廃止,縮減, 執行等改善,予定通り終了,現状通り"</formula1>
    </dataValidation>
    <dataValidation type="list" allowBlank="1" showInputMessage="1" showErrorMessage="1" sqref="O8 O11 O18 O21 O23 O26 O28 O30 O32 O34 O36 O38:O40 O42 O44 O46 O48 O50 O52 O54 O56 O58 O61 O63 O65 O67 O69:O75 O77 O80 O83 O85 O88 O91 O94 O98 O105 O109:O111 O113 O116 O135 O142 O144:O148 O151:O153 O155:O157 O241 O243 O165:O167 O159 O161:O163 O179:O181 O173:O175 O185 O188 O190 O192 O194 O196 O198 O203 O205:O207 O209 O211 O213 O215 O217 O219 O222 O224 O227:O233 O237 O169:O171 O183">
      <formula1>"廃止,縮減,執行等改善,予定通り終了,現状通り"</formula1>
    </dataValidation>
    <dataValidation type="list" allowBlank="1" showInputMessage="1" showErrorMessage="1" sqref="V105:V106 V273:V280 V28 V30 V36:V42 V8:V26 V91 V217 V253:V254 V256 V44 V32:V34 V87:V88 V109 V259:V267 V93:V98 V46:V85 V219:V249 V203:V215 V188:V201 V111:V139 V141:V186">
      <formula1>"前年度新規,最終実施年度 ,行革推進会議,その他,平成２５年対象,平成２６年対象"</formula1>
    </dataValidation>
    <dataValidation type="list" allowBlank="1" showInputMessage="1" showErrorMessage="1" sqref="V27 V29 V31 V35 V43 V45 V110 V86 V89:V90 V216 V218 V250:V252 V257:V258 V255 V92 V99:V104 V107:V108 V268:V272">
      <formula1>"前年度新規,最終実施年度 ,行革推進会議,その他,平成２５年対象"</formula1>
    </dataValidation>
    <dataValidation type="list" allowBlank="1" showInputMessage="1" showErrorMessage="1" sqref="W188:Y201 W8:Y139 W141:Y186 W203:Y281">
      <formula1>"○, 　,"</formula1>
    </dataValidation>
    <dataValidation type="list" allowBlank="1" showInputMessage="1" showErrorMessage="1" sqref="I213:I237 I77 I8:I75 I88 I91 I94 I98 I80:I85 I192 I194 I196 I198 I203 I205:I207 I209 I211 I274 I241:I261 I188:I190 I105:I139 I141:I186 I277:I281">
      <formula1>"廃止,事業全体の抜本的な改善,事業内容の一部改善,終了予定,現状通り"</formula1>
    </dataValidation>
    <dataValidation type="list" allowBlank="1" showInputMessage="1" showErrorMessage="1" sqref="I76 I78:I79 I86:I87 I89 I92:I93 I95:I96 I99:I104 I191 I193 I195 I197 I275:I276 I204 I208 I210 I212 I238:I240 I262:I272 I199:I201">
      <formula1>"廃止,事業全体の抜本的な改善,事業内容の一部改善,現状通り"</formula1>
    </dataValidation>
    <dataValidation type="list" allowBlank="1" showInputMessage="1" showErrorMessage="1" sqref="V281">
      <formula1>"前年度新規,最終実施年度 ,行革推進会議,継続の是非,その他,平成２５年対象,平成２６年対象"</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47" r:id="rId1"/>
  <headerFooter alignWithMargins="0">
    <oddFooter>&amp;C&amp;P/&amp;N</oddFooter>
  </headerFooter>
  <rowBreaks count="8" manualBreakCount="8">
    <brk id="33" max="24" man="1"/>
    <brk id="59" max="24" man="1"/>
    <brk id="79" max="24" man="1"/>
    <brk id="104" max="24" man="1"/>
    <brk id="141" max="24" man="1"/>
    <brk id="174" max="24" man="1"/>
    <brk id="206" max="24" man="1"/>
    <brk id="27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2015-09-10T08:22:24Z</dcterms:modified>
  <cp:category/>
  <cp:version/>
  <cp:contentType/>
  <cp:contentStatus/>
</cp:coreProperties>
</file>